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a61f430f28b408e6/Desktop/2025 Warrant/"/>
    </mc:Choice>
  </mc:AlternateContent>
  <xr:revisionPtr revIDLastSave="0" documentId="8_{FCF2AB8A-80DE-4C78-B7A0-ACECC986AFA0}" xr6:coauthVersionLast="47" xr6:coauthVersionMax="47" xr10:uidLastSave="{00000000-0000-0000-0000-000000000000}"/>
  <bookViews>
    <workbookView xWindow="28695" yWindow="600" windowWidth="17100" windowHeight="15585" tabRatio="500" xr2:uid="{00000000-000D-0000-FFFF-FFFF00000000}"/>
  </bookViews>
  <sheets>
    <sheet name="Budget" sheetId="1" r:id="rId1"/>
  </sheets>
  <definedNames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Budget!$A:$D,Budget!$1:$2</definedName>
    <definedName name="Print_Titles_0" localSheetId="0">Budget!$A:$D,Budget!$1:$2</definedName>
    <definedName name="Print_Titles_0_0" localSheetId="0">Budget!$A:$D,Budget!$1:$2</definedName>
    <definedName name="Print_Titles_0_0_0" localSheetId="0">Budget!$A:$D,Budget!$1:$2</definedName>
    <definedName name="Print_Titles_0_0_0_0" localSheetId="0">Budget!$A:$D,Budget!$1:$2</definedName>
    <definedName name="Print_Titles_0_0_0_0_0" localSheetId="0">Budget!$A:$D,Budget!$1:$2</definedName>
    <definedName name="Print_Titles_0_0_0_0_0_0" localSheetId="0">Budget!$A:$D,Budget!$1:$2</definedName>
    <definedName name="Print_Titles_0_0_0_0_0_0_0" localSheetId="0">Budget!$A:$D,Budget!$1:$2</definedName>
    <definedName name="Print_Titles_0_0_0_0_0_0_0_0" localSheetId="0">Budget!$A:$D,Budget!$1:$2</definedName>
    <definedName name="Print_Titles_0_0_0_0_0_0_0_0_0" localSheetId="0">Budget!$A:$D,Budget!$1:$2</definedName>
    <definedName name="Print_Titles_0_0_0_0_0_0_0_0_0_0" localSheetId="0">Budget!$A:$D,Budget!$1:$2</definedName>
    <definedName name="Print_Titles_0_0_0_0_0_0_0_0_0_0_0" localSheetId="0">Budget!$A:$D,Budget!$1:$2</definedName>
    <definedName name="Print_Titles_0_0_0_0_0_0_0_0_0_0_0_0" localSheetId="0">Budget!$A:$D,Budget!$1:$2</definedName>
    <definedName name="Print_Titles_0_0_0_0_0_0_0_0_0_0_0_0_0" localSheetId="0">Budget!$A:$D,Budget!$1:$2</definedName>
    <definedName name="Print_Titles_0_0_0_0_0_0_0_0_0_0_0_0_0_0" localSheetId="0">Budget!$A:$D,Budget!$1:$2</definedName>
    <definedName name="Print_Titles_0_0_0_0_0_0_0_0_0_0_0_0_0_0_0" localSheetId="0">Budget!$A:$D,Budget!$1:$2</definedName>
    <definedName name="Print_Titles_0_0_0_0_0_0_0_0_0_0_0_0_0_0_0_0" localSheetId="0">Budget!$A:$D,Budget!$1:$2</definedName>
    <definedName name="Print_Titles_0_0_0_0_0_0_0_0_0_0_0_0_0_0_0_0_0" localSheetId="0">Budget!$A:$D,Budget!$1:$2</definedName>
    <definedName name="Print_Titles_0_0_0_0_0_0_0_0_0_0_0_0_0_0_0_0_0_0" localSheetId="0">Budget!$A:$D,Budget!$1:$2</definedName>
    <definedName name="Print_Titles_0_0_0_0_0_0_0_0_0_0_0_0_0_0_0_0_0_0_0" localSheetId="0">Budget!$A:$D,Budget!$1:$2</definedName>
    <definedName name="Print_Titles_0_0_0_0_0_0_0_0_0_0_0_0_0_0_0_0_0_0_0_0" localSheetId="0">Budget!$A:$D,Budget!$1:$2</definedName>
    <definedName name="Print_Titles_0_0_0_0_0_0_0_0_0_0_0_0_0_0_0_0_0_0_0_0_0" localSheetId="0">Budget!$A:$D,Budget!$1:$2</definedName>
    <definedName name="Print_Titles_0_0_0_0_0_0_0_0_0_0_0_0_0_0_0_0_0_0_0_0_0_0" localSheetId="0">Budget!$A:$D,Budget!$1:$2</definedName>
    <definedName name="Print_Titles_0_0_0_0_0_0_0_0_0_0_0_0_0_0_0_0_0_0_0_0_0_0_0" localSheetId="0">Budget!$A:$D,Budget!$1:$2</definedName>
    <definedName name="Print_Titles_0_0_0_0_0_0_0_0_0_0_0_0_0_0_0_0_0_0_0_0_0_0_0_0" localSheetId="0">Budget!$A:$D,Budget!$1:$2</definedName>
    <definedName name="Print_Titles_0_0_0_0_0_0_0_0_0_0_0_0_0_0_0_0_0_0_0_0_0_0_0_0_0" localSheetId="0">Budget!$A:$D,Budget!$1:$2</definedName>
    <definedName name="Print_Titles_0_0_0_0_0_0_0_0_0_0_0_0_0_0_0_0_0_0_0_0_0_0_0_0_0_0" localSheetId="0">Budget!$A:$D,Budget!$1:$2</definedName>
    <definedName name="Print_Titles_0_0_0_0_0_0_0_0_0_0_0_0_0_0_0_0_0_0_0_0_0_0_0_0_0_0_0" localSheetId="0">Budget!$A:$D,Budget!$1:$2</definedName>
    <definedName name="Print_Titles_0_0_0_0_0_0_0_0_0_0_0_0_0_0_0_0_0_0_0_0_0_0_0_0_0_0_0_0" localSheetId="0">Budget!$A:$D,Budget!$1:$2</definedName>
    <definedName name="Print_Titles_0_0_0_0_0_0_0_0_0_0_0_0_0_0_0_0_0_0_0_0_0_0_0_0_0_0_0_0_0" localSheetId="0">Budget!$A:$D,Budget!$1:$2</definedName>
    <definedName name="Print_Titles_0_0_0_0_0_0_0_0_0_0_0_0_0_0_0_0_0_0_0_0_0_0_0_0_0_0_0_0_0_0" localSheetId="0">Budget!$A:$D,Budget!$1:$2</definedName>
    <definedName name="Print_Titles_0_0_0_0_0_0_0_0_0_0_0_0_0_0_0_0_0_0_0_0_0_0_0_0_0_0_0_0_0_0_0" localSheetId="0">Budget!$A:$D,Budget!$1:$2</definedName>
    <definedName name="Print_Titles_0_0_0_0_0_0_0_0_0_0_0_0_0_0_0_0_0_0_0_0_0_0_0_0_0_0_0_0_0_0_0_0" localSheetId="0">Budget!$A:$D,Budget!$1:$2</definedName>
    <definedName name="Print_Titles_0_0_0_0_0_0_0_0_0_0_0_0_0_0_0_0_0_0_0_0_0_0_0_0_0_0_0_0_0_0_0_0_0" localSheetId="0">Budget!$A:$D,Budget!$1:$2</definedName>
    <definedName name="Print_Titles_0_0_0_0_0_0_0_0_0_0_0_0_0_0_0_0_0_0_0_0_0_0_0_0_0_0_0_0_0_0_0_0_0_0" localSheetId="0">Budget!$A:$D,Budget!$1:$2</definedName>
    <definedName name="Print_Titles_0_0_0_0_0_0_0_0_0_0_0_0_0_0_0_0_0_0_0_0_0_0_0_0_0_0_0_0_0_0_0_0_0_0_0" localSheetId="0">Budget!$A:$D,Budget!$1:$2</definedName>
    <definedName name="Print_Titles_0_0_0_0_0_0_0_0_0_0_0_0_0_0_0_0_0_0_0_0_0_0_0_0_0_0_0_0_0_0_0_0_0_0_0_0" localSheetId="0">Budget!$A:$D,Budget!$1:$2</definedName>
    <definedName name="Print_Titles_0_0_0_0_0_0_0_0_0_0_0_0_0_0_0_0_0_0_0_0_0_0_0_0_0_0_0_0_0_0_0_0_0_0_0_0_0" localSheetId="0">Budget!$A:$D,Budget!$1:$2</definedName>
    <definedName name="Print_Titles_0_0_0_0_0_0_0_0_0_0_0_0_0_0_0_0_0_0_0_0_0_0_0_0_0_0_0_0_0_0_0_0_0_0_0_0_0_0" localSheetId="0">Budget!$A:$D,Budget!$1:$2</definedName>
    <definedName name="Print_Titles_0_0_0_0_0_0_0_0_0_0_0_0_0_0_0_0_0_0_0_0_0_0_0_0_0_0_0_0_0_0_0_0_0_0_0_0_0_0_0" localSheetId="0">Budget!$A:$D,Budget!$1:$2</definedName>
    <definedName name="Print_Titles_0_0_0_0_0_0_0_0_0_0_0_0_0_0_0_0_0_0_0_0_0_0_0_0_0_0_0_0_0_0_0_0_0_0_0_0_0_0_0_0" localSheetId="0">Budget!$A:$D,Budget!$1:$2</definedName>
    <definedName name="Print_Titles_0_0_0_0_0_0_0_0_0_0_0_0_0_0_0_0_0_0_0_0_0_0_0_0_0_0_0_0_0_0_0_0_0_0_0_0_0_0_0_0_0" localSheetId="0">Budget!$A:$D,Budget!$1:$2</definedName>
    <definedName name="Print_Titles_0_0_0_0_0_0_0_0_0_0_0_0_0_0_0_0_0_0_0_0_0_0_0_0_0_0_0_0_0_0_0_0_0_0_0_0_0_0_0_0_0_0" localSheetId="0">Budget!$A:$D,Budget!$1:$2</definedName>
    <definedName name="Print_Titles_0_0_0_0_0_0_0_0_0_0_0_0_0_0_0_0_0_0_0_0_0_0_0_0_0_0_0_0_0_0_0_0_0_0_0_0_0_0_0_0_0_0_0" localSheetId="0">Budget!$A:$D,Budget!$1:$2</definedName>
    <definedName name="Print_Titles_0_0_0_0_0_0_0_0_0_0_0_0_0_0_0_0_0_0_0_0_0_0_0_0_0_0_0_0_0_0_0_0_0_0_0_0_0_0_0_0_0_0_0_0" localSheetId="0">Budget!$A:$D,Budget!$1:$2</definedName>
    <definedName name="QB_COLUMN_59200" localSheetId="0">Budget!$E$2</definedName>
    <definedName name="QB_COLUMN_63620" localSheetId="0">Budget!#REF!</definedName>
    <definedName name="QB_COLUMN_64430" localSheetId="0">Budget!#REF!</definedName>
    <definedName name="QB_COLUMN_76210" localSheetId="0">Budget!$G$2</definedName>
    <definedName name="QB_DATA_0" localSheetId="0">Budget!#REF!,Budget!#REF!,Budget!$6:$6,Budget!$7:$7,Budget!$8:$8,Budget!$9:$9,Budget!$10:$10,Budget!#REF!,Budget!#REF!,Budget!$13:$13,Budget!$14:$14,Budget!$15:$15,Budget!$16:$16,Budget!$17:$17,Budget!$18:$18,Budget!$19:$19</definedName>
    <definedName name="QB_DATA_1" localSheetId="0">Budget!$20:$20,Budget!$21:$21,Budget!$24:$24,Budget!#REF!,Budget!$26:$26,Budget!$27:$27,Budget!#REF!,Budget!#REF!,Budget!$36:$36,Budget!$40:$40,Budget!$41:$41,Budget!$42:$42,Budget!$43:$43,Budget!$44:$44,Budget!$45:$45,Budget!$48:$48</definedName>
    <definedName name="QB_DATA_10" localSheetId="0">Budget!$223:$223,Budget!$224:$224,Budget!$225:$225,Budget!$226:$226,Budget!$227:$227,Budget!$228:$228,Budget!$229:$229,Budget!$230:$230,Budget!$231:$231,Budget!$236:$236,Budget!$237:$237,Budget!$238:$238,Budget!$239:$239,Budget!$240:$240,Budget!$241:$241,Budget!$242:$242</definedName>
    <definedName name="QB_DATA_11" localSheetId="0">Budget!$243:$243,Budget!$244:$244,Budget!$245:$245,Budget!$246:$246,Budget!$247:$247,Budget!$248:$248,Budget!$249:$249,Budget!$250:$250,Budget!$253:$253,Budget!$254:$254,Budget!$255:$255,Budget!$256:$256,Budget!$257:$257,Budget!$258:$258,Budget!$259:$259,Budget!$260:$260</definedName>
    <definedName name="QB_DATA_12" localSheetId="0">Budget!$261:$261,Budget!$262:$262,Budget!$263:$263,Budget!$264:$264,Budget!$265:$265,Budget!$266:$266,Budget!$267:$267,Budget!$268:$268,Budget!$271:$271,Budget!$272:$272,Budget!$273:$273,Budget!$274:$274,Budget!$275:$275,Budget!$276:$276,Budget!$277:$277,Budget!$280:$280</definedName>
    <definedName name="QB_DATA_13" localSheetId="0">#REF!,Budget!$284:$284,Budget!$285:$285,Budget!$286:$286,Budget!$287:$287,Budget!#REF!,Budget!#REF!,Budget!$290:$290,Budget!$293:$293,Budget!$294:$294,Budget!$295:$295,Budget!$296:$296,Budget!$297:$297,Budget!$300:$300,Budget!$301:$301,Budget!$302:$302</definedName>
    <definedName name="QB_DATA_14" localSheetId="0">Budget!$303:$303,Budget!$304:$304,Budget!$305:$305,Budget!$306:$306,Budget!$307:$307,Budget!$308:$308,Budget!$309:$309,Budget!$310:$310,Budget!$311:$311,Budget!$312:$312,Budget!$313:$313,Budget!$314:$314,Budget!$315:$315,Budget!$316:$316,Budget!$317:$317,Budget!$318:$318</definedName>
    <definedName name="QB_DATA_15" localSheetId="0">Budget!$319:$319,Budget!$320:$320,Budget!$321:$321,Budget!$322:$322,Budget!$323:$323,Budget!$324:$324,Budget!$325:$325,Budget!$326:$326,Budget!$327:$327,Budget!$329:$329,Budget!$332:$332,Budget!$336:$336,Budget!$337:$337,Budget!$338:$338,Budget!$339:$339,Budget!$340:$340</definedName>
    <definedName name="QB_DATA_16" localSheetId="0">Budget!$341:$341,Budget!$342:$342,Budget!$343:$343,Budget!$344:$344,Budget!$345:$345,Budget!$346:$346,Budget!$347:$347,Budget!$348:$348,Budget!$349:$349,Budget!$350:$350,#REF!,Budget!$353:$353,Budget!$354:$354,Budget!$355:$355,Budget!$356:$356,Budget!$358:$358</definedName>
    <definedName name="QB_DATA_17" localSheetId="0">Budget!$359:$359,Budget!$360:$360,Budget!$361:$361,Budget!$362:$362,Budget!$363:$363,Budget!$364:$364,Budget!$365:$365,Budget!#REF!,Budget!$371:$371,Budget!$372:$372,Budget!$375:$375,Budget!$376:$376,Budget!$377:$377,Budget!$378:$378,Budget!$379:$379,Budget!$380:$380</definedName>
    <definedName name="QB_DATA_18" localSheetId="0">Budget!$381:$381,Budget!$385:$385,Budget!$386:$386,Budget!$387:$387,Budget!$388:$388,Budget!$389:$389,Budget!$390:$390,Budget!$393:$393,Budget!$394:$394,Budget!$399:$399,Budget!$402:$402,Budget!$403:$403,Budget!$406:$406,Budget!$407:$407,Budget!$408:$408,Budget!$409:$409</definedName>
    <definedName name="QB_DATA_19" localSheetId="0">Budget!$410:$410,Budget!$413:$413,Budget!#REF!,Budget!#REF!,Budget!#REF!,Budget!#REF!,Budget!#REF!,Budget!#REF!,Budget!#REF!,Budget!$441:$441,Budget!$438:$438,Budget!$437:$437,Budget!$436:$436,Budget!$434:$434,Budget!$439:$439,#REF!</definedName>
    <definedName name="QB_DATA_2" localSheetId="0">Budget!$49:$49,Budget!#REF!,Budget!$52:$52,Budget!$55:$55,Budget!$56:$56,Budget!$62:$62,Budget!$71:$71,Budget!$76:$76,Budget!$77:$77,Budget!$78:$78,Budget!$79:$79,Budget!$80:$80,Budget!$82:$82,Budget!$83:$83,Budget!$84:$84,Budget!$85:$85</definedName>
    <definedName name="QB_DATA_20" localSheetId="0">Budget!#REF!,Budget!#REF!,Budget!#REF!</definedName>
    <definedName name="QB_DATA_3" localSheetId="0">Budget!$86:$86,Budget!$87:$87,Budget!$88:$88,Budget!$89:$89,Budget!$90:$90,Budget!$93:$93,Budget!$94:$94,Budget!$95:$95,Budget!$96:$96,Budget!$97:$97,Budget!$98:$98,Budget!$99:$99,Budget!$100:$100,Budget!$101:$101,Budget!$102:$102,Budget!$103:$103</definedName>
    <definedName name="QB_DATA_4" localSheetId="0">Budget!$104:$104,Budget!$105:$105,Budget!$106:$106,Budget!$107:$107,Budget!$110:$110,Budget!$111:$111,Budget!$112:$112,Budget!$113:$113,Budget!$114:$114,Budget!$116:$116,Budget!$119:$119,Budget!$120:$120,Budget!$121:$121,Budget!$122:$122,Budget!$123:$123,Budget!$124:$124</definedName>
    <definedName name="QB_DATA_5" localSheetId="0">Budget!$125:$125,Budget!$126:$126,Budget!$127:$127,Budget!$128:$128,Budget!$129:$129,Budget!$130:$130,Budget!$131:$131,Budget!$134:$134,Budget!$135:$135,Budget!$138:$138,Budget!$139:$139,Budget!$142:$142,Budget!$145:$145,Budget!$146:$146,Budget!$147:$147,Budget!$148:$148</definedName>
    <definedName name="QB_DATA_6" localSheetId="0">Budget!$149:$149,Budget!$150:$150,Budget!$151:$151,Budget!$154:$154,Budget!$155:$155,Budget!$156:$156,Budget!$157:$157,Budget!$158:$158,Budget!$159:$159,Budget!$160:$160,Budget!$161:$161,Budget!$164:$164,Budget!$165:$165,Budget!$166:$166,Budget!$167:$167,Budget!$168:$168</definedName>
    <definedName name="QB_DATA_7" localSheetId="0">Budget!$169:$169,Budget!$170:$170,Budget!$171:$171,Budget!#REF!,Budget!#REF!,Budget!$172:$172,Budget!$173:$173,Budget!$174:$174,Budget!$175:$175,Budget!$176:$176,Budget!$177:$177,Budget!$178:$178,Budget!$181:$181,Budget!$182:$182,Budget!$183:$183,Budget!$184:$184</definedName>
    <definedName name="QB_DATA_8" localSheetId="0">Budget!$185:$185,Budget!$186:$186,Budget!$187:$187,Budget!$188:$188,Budget!$189:$189,Budget!$190:$190,Budget!$193:$193,Budget!$194:$194,Budget!$197:$197,Budget!$200:$200,Budget!$201:$201,Budget!$202:$202,Budget!$203:$203,Budget!$204:$204,Budget!$205:$205,Budget!$206:$206</definedName>
    <definedName name="QB_DATA_9" localSheetId="0">Budget!$207:$207,Budget!$208:$208,Budget!$209:$209,Budget!$210:$210,Budget!$211:$211,Budget!$212:$212,Budget!$213:$213,Budget!$214:$214,Budget!$215:$215,Budget!$216:$216,Budget!$217:$217,Budget!$218:$218,Budget!$219:$219,Budget!$220:$220,Budget!$221:$221,Budget!$222:$222</definedName>
    <definedName name="QB_FORMULA_0" localSheetId="0">Budget!$E$11,Budget!$E$22,Budget!$E$30,Budget!$E$38,Budget!$E$46,Budget!$E$50,Budget!#REF!,Budget!$E$53,Budget!$E$57,Budget!$E$63,Budget!$E$65,Budget!$E$66,Budget!#REF!,Budget!#REF!,Budget!#REF!,Budget!#REF!</definedName>
    <definedName name="QB_FORMULA_1" localSheetId="0">Budget!#REF!,Budget!#REF!,Budget!#REF!,Budget!#REF!,Budget!#REF!,Budget!#REF!,Budget!#REF!,Budget!#REF!,Budget!#REF!,Budget!#REF!,Budget!#REF!,Budget!#REF!,Budget!#REF!,Budget!#REF!,Budget!#REF!,Budget!#REF!</definedName>
    <definedName name="QB_FORMULA_10" localSheetId="0">Budget!#REF!,Budget!#REF!,Budget!#REF!,Budget!#REF!,Budget!#REF!,Budget!#REF!,Budget!#REF!,Budget!#REF!,Budget!#REF!,Budget!#REF!,Budget!#REF!,Budget!#REF!,Budget!#REF!,Budget!#REF!,Budget!#REF!,Budget!#REF!</definedName>
    <definedName name="QB_FORMULA_11" localSheetId="0">Budget!#REF!,Budget!#REF!,Budget!$E$162,Budget!$G$162,Budget!#REF!,Budget!#REF!,Budget!#REF!,Budget!#REF!,Budget!#REF!,Budget!#REF!,Budget!#REF!,Budget!#REF!,Budget!#REF!,Budget!#REF!,Budget!#REF!,Budget!#REF!</definedName>
    <definedName name="QB_FORMULA_12" localSheetId="0">Budget!#REF!,Budget!#REF!,Budget!#REF!,Budget!#REF!,Budget!#REF!,Budget!#REF!,Budget!#REF!,Budget!#REF!,Budget!#REF!,Budget!#REF!,Budget!#REF!,Budget!#REF!,Budget!#REF!,Budget!#REF!,Budget!#REF!,Budget!#REF!</definedName>
    <definedName name="QB_FORMULA_13" localSheetId="0">Budget!#REF!,Budget!#REF!,Budget!#REF!,Budget!#REF!,Budget!#REF!,Budget!#REF!,Budget!#REF!,Budget!#REF!,Budget!$E$179,Budget!$G$179,Budget!#REF!,Budget!#REF!,Budget!#REF!,Budget!#REF!,Budget!#REF!,Budget!#REF!</definedName>
    <definedName name="QB_FORMULA_14" localSheetId="0">Budget!#REF!,Budget!#REF!,Budget!#REF!,Budget!#REF!,Budget!#REF!,Budget!#REF!,Budget!#REF!,Budget!#REF!,Budget!#REF!,Budget!#REF!,Budget!#REF!,Budget!#REF!,Budget!#REF!,Budget!#REF!,Budget!#REF!,Budget!#REF!</definedName>
    <definedName name="QB_FORMULA_15" localSheetId="0">Budget!$E$191,Budget!$G$191,Budget!#REF!,Budget!#REF!,Budget!#REF!,Budget!#REF!,Budget!$E$195,Budget!$G$195,Budget!#REF!,Budget!#REF!,Budget!#REF!,Budget!#REF!,Budget!$E$198,Budget!$G$198,Budget!#REF!,Budget!#REF!</definedName>
    <definedName name="QB_FORMULA_16" localSheetId="0">Budget!#REF!,Budget!#REF!,Budget!#REF!,Budget!#REF!,Budget!#REF!,Budget!#REF!,Budget!#REF!,Budget!#REF!,Budget!#REF!,Budget!#REF!,Budget!#REF!,Budget!#REF!,Budget!#REF!,Budget!#REF!,Budget!#REF!,Budget!#REF!</definedName>
    <definedName name="QB_FORMULA_17" localSheetId="0">Budget!#REF!,Budget!#REF!,Budget!#REF!,Budget!#REF!,Budget!#REF!,Budget!#REF!,Budget!#REF!,Budget!#REF!,Budget!#REF!,Budget!#REF!,Budget!#REF!,Budget!#REF!,Budget!#REF!,Budget!#REF!,Budget!#REF!,Budget!#REF!</definedName>
    <definedName name="QB_FORMULA_18" localSheetId="0">Budget!#REF!,Budget!#REF!,Budget!#REF!,Budget!#REF!,Budget!#REF!,Budget!#REF!,Budget!#REF!,Budget!#REF!,Budget!#REF!,Budget!#REF!,Budget!#REF!,Budget!#REF!,Budget!#REF!,Budget!#REF!,Budget!#REF!,Budget!#REF!</definedName>
    <definedName name="QB_FORMULA_19" localSheetId="0">Budget!#REF!,Budget!#REF!,Budget!#REF!,Budget!#REF!,Budget!#REF!,Budget!#REF!,Budget!#REF!,Budget!#REF!,Budget!#REF!,Budget!#REF!,Budget!#REF!,Budget!#REF!,Budget!#REF!,Budget!#REF!,Budget!#REF!,Budget!#REF!</definedName>
    <definedName name="QB_FORMULA_2" localSheetId="0">Budget!#REF!,Budget!#REF!,Budget!#REF!,Budget!#REF!,Budget!#REF!,Budget!#REF!,Budget!#REF!,Budget!#REF!,Budget!#REF!,Budget!#REF!,Budget!$E$91,Budget!$G$91,Budget!#REF!,Budget!#REF!,Budget!#REF!,Budget!#REF!</definedName>
    <definedName name="QB_FORMULA_20" localSheetId="0">Budget!$E$233,Budget!$G$233,Budget!#REF!,Budget!#REF!,Budget!#REF!,Budget!#REF!,Budget!#REF!,Budget!#REF!,Budget!#REF!,Budget!#REF!,Budget!#REF!,Budget!#REF!,Budget!#REF!,Budget!#REF!,Budget!#REF!,Budget!#REF!</definedName>
    <definedName name="QB_FORMULA_21" localSheetId="0">Budget!#REF!,Budget!#REF!,Budget!#REF!,Budget!#REF!,Budget!#REF!,Budget!#REF!,Budget!#REF!,Budget!#REF!,Budget!#REF!,Budget!#REF!,Budget!#REF!,Budget!#REF!,Budget!#REF!,Budget!#REF!,Budget!#REF!,Budget!#REF!</definedName>
    <definedName name="QB_FORMULA_22" localSheetId="0">Budget!#REF!,Budget!#REF!,Budget!$E$251,Budget!$G$251,Budget!#REF!,Budget!#REF!,Budget!#REF!,Budget!#REF!,Budget!#REF!,Budget!#REF!,Budget!#REF!,Budget!#REF!,Budget!#REF!,Budget!#REF!,Budget!#REF!,Budget!#REF!</definedName>
    <definedName name="QB_FORMULA_23" localSheetId="0">Budget!#REF!,Budget!#REF!,Budget!#REF!,Budget!#REF!,Budget!#REF!,Budget!#REF!,Budget!#REF!,Budget!#REF!,Budget!#REF!,Budget!#REF!,Budget!#REF!,Budget!#REF!,Budget!#REF!,Budget!#REF!,Budget!#REF!,Budget!#REF!</definedName>
    <definedName name="QB_FORMULA_24" localSheetId="0">Budget!#REF!,Budget!#REF!,Budget!#REF!,Budget!#REF!,Budget!#REF!,Budget!#REF!,Budget!$E$269,Budget!$G$269,Budget!#REF!,Budget!#REF!,Budget!#REF!,Budget!#REF!,Budget!#REF!,Budget!#REF!,Budget!#REF!,Budget!#REF!</definedName>
    <definedName name="QB_FORMULA_25" localSheetId="0">Budget!#REF!,Budget!#REF!,Budget!#REF!,Budget!#REF!,Budget!#REF!,Budget!#REF!,Budget!#REF!,Budget!#REF!,Budget!$E$278,Budget!$G$278,Budget!#REF!,Budget!#REF!,Budget!#REF!,Budget!#REF!,Budget!#REF!,Budget!#REF!</definedName>
    <definedName name="QB_FORMULA_26" localSheetId="0">Budget!#REF!,Budget!#REF!,Budget!#REF!,Budget!#REF!,Budget!#REF!,Budget!#REF!,Budget!#REF!,Budget!#REF!,Budget!$E$288,Budget!$G$288,Budget!#REF!,Budget!#REF!,Budget!#REF!,Budget!#REF!,Budget!$E$291,Budget!$G$291</definedName>
    <definedName name="QB_FORMULA_27" localSheetId="0">Budget!#REF!,Budget!#REF!,Budget!#REF!,Budget!#REF!,Budget!#REF!,Budget!#REF!,Budget!#REF!,Budget!#REF!,Budget!#REF!,Budget!#REF!,Budget!#REF!,Budget!#REF!,Budget!$E$298,Budget!$G$298,Budget!#REF!,Budget!#REF!</definedName>
    <definedName name="QB_FORMULA_28" localSheetId="0">Budget!#REF!,Budget!#REF!,Budget!#REF!,Budget!#REF!,Budget!#REF!,Budget!#REF!,Budget!#REF!,Budget!#REF!,Budget!#REF!,Budget!#REF!,Budget!#REF!,Budget!#REF!,Budget!#REF!,Budget!#REF!,Budget!#REF!,Budget!#REF!</definedName>
    <definedName name="QB_FORMULA_29" localSheetId="0">Budget!#REF!,Budget!#REF!,Budget!#REF!,Budget!#REF!,Budget!#REF!,Budget!#REF!,Budget!#REF!,Budget!#REF!,Budget!#REF!,Budget!#REF!,Budget!#REF!,Budget!#REF!,Budget!#REF!,Budget!#REF!,Budget!#REF!,Budget!#REF!</definedName>
    <definedName name="QB_FORMULA_3" localSheetId="0">Budget!#REF!,Budget!#REF!,Budget!#REF!,Budget!#REF!,Budget!#REF!,Budget!#REF!,Budget!#REF!,Budget!#REF!,Budget!#REF!,Budget!#REF!,Budget!#REF!,Budget!#REF!,Budget!#REF!,Budget!#REF!,Budget!#REF!,Budget!#REF!</definedName>
    <definedName name="QB_FORMULA_30" localSheetId="0">Budget!#REF!,Budget!#REF!,Budget!#REF!,Budget!#REF!,Budget!#REF!,Budget!#REF!,Budget!#REF!,Budget!#REF!,Budget!#REF!,Budget!#REF!,Budget!#REF!,Budget!#REF!,Budget!#REF!,Budget!#REF!,Budget!#REF!,Budget!#REF!</definedName>
    <definedName name="QB_FORMULA_31" localSheetId="0">Budget!#REF!,Budget!#REF!,Budget!#REF!,Budget!#REF!,Budget!#REF!,Budget!#REF!,Budget!#REF!,Budget!#REF!,Budget!$E$330,Budget!$G$330,Budget!#REF!,Budget!#REF!,Budget!#REF!,Budget!#REF!,Budget!$E$333,Budget!$G$333</definedName>
    <definedName name="QB_FORMULA_32" localSheetId="0">Budget!#REF!,Budget!#REF!,Budget!#REF!,Budget!#REF!,Budget!#REF!,Budget!#REF!,Budget!#REF!,Budget!#REF!,Budget!#REF!,Budget!#REF!,Budget!#REF!,Budget!#REF!,Budget!#REF!,Budget!#REF!,Budget!#REF!,Budget!#REF!</definedName>
    <definedName name="QB_FORMULA_33" localSheetId="0">Budget!#REF!,Budget!#REF!,Budget!#REF!,Budget!#REF!,Budget!#REF!,Budget!#REF!,Budget!#REF!,Budget!#REF!,Budget!#REF!,Budget!#REF!,Budget!#REF!,Budget!#REF!,Budget!#REF!,Budget!#REF!,Budget!#REF!,Budget!#REF!</definedName>
    <definedName name="QB_FORMULA_34" localSheetId="0">Budget!$E$351,Budget!$G$351,Budget!#REF!,Budget!#REF!,Budget!#REF!,Budget!#REF!,Budget!#REF!,Budget!#REF!,Budget!#REF!,Budget!#REF!,Budget!#REF!,Budget!#REF!,Budget!#REF!,Budget!#REF!,Budget!#REF!,Budget!#REF!</definedName>
    <definedName name="QB_FORMULA_35" localSheetId="0">Budget!#REF!,Budget!#REF!,Budget!#REF!,Budget!#REF!,Budget!#REF!,Budget!#REF!,Budget!#REF!,Budget!#REF!,Budget!#REF!,Budget!#REF!,Budget!#REF!,Budget!#REF!,Budget!#REF!,Budget!#REF!,Budget!$E$366,Budget!$G$366</definedName>
    <definedName name="QB_FORMULA_36" localSheetId="0">Budget!#REF!,Budget!#REF!,Budget!#REF!,Budget!#REF!,Budget!#REF!,Budget!#REF!,Budget!#REF!,Budget!#REF!,Budget!$E$373,Budget!$G$373,Budget!#REF!,Budget!#REF!,Budget!#REF!,Budget!#REF!,Budget!#REF!,Budget!#REF!</definedName>
    <definedName name="QB_FORMULA_37" localSheetId="0">Budget!#REF!,Budget!#REF!,Budget!#REF!,Budget!#REF!,Budget!#REF!,Budget!#REF!,Budget!#REF!,Budget!#REF!,Budget!#REF!,Budget!#REF!,Budget!$E$382,Budget!$G$382,Budget!#REF!,Budget!#REF!,Budget!#REF!,Budget!#REF!</definedName>
    <definedName name="QB_FORMULA_38" localSheetId="0">Budget!#REF!,Budget!#REF!,Budget!#REF!,Budget!#REF!,Budget!#REF!,Budget!#REF!,Budget!#REF!,Budget!#REF!,Budget!#REF!,Budget!#REF!,Budget!$E$391,Budget!$G$391,Budget!#REF!,Budget!#REF!,Budget!#REF!,Budget!#REF!</definedName>
    <definedName name="QB_FORMULA_39" localSheetId="0">Budget!#REF!,Budget!#REF!,Budget!$E$397,Budget!$G$397,Budget!#REF!,Budget!#REF!,Budget!#REF!,Budget!#REF!,Budget!$E$400,Budget!$G$400,Budget!#REF!,Budget!#REF!,Budget!#REF!,Budget!#REF!,Budget!#REF!,Budget!#REF!</definedName>
    <definedName name="QB_FORMULA_4" localSheetId="0">Budget!#REF!,Budget!#REF!,Budget!#REF!,Budget!#REF!,Budget!#REF!,Budget!#REF!,Budget!#REF!,Budget!#REF!,Budget!#REF!,Budget!#REF!,Budget!$E$108,Budget!$G$108,Budget!#REF!,Budget!#REF!,Budget!#REF!,Budget!#REF!</definedName>
    <definedName name="QB_FORMULA_40" localSheetId="0">Budget!$E$404,Budget!$G$404,Budget!#REF!,Budget!#REF!,Budget!#REF!,Budget!#REF!,Budget!#REF!,Budget!#REF!,Budget!#REF!,Budget!#REF!,Budget!#REF!,Budget!#REF!,Budget!#REF!,Budget!#REF!,Budget!$E$411,Budget!$G$411</definedName>
    <definedName name="QB_FORMULA_41" localSheetId="0">Budget!#REF!,Budget!#REF!,Budget!#REF!,Budget!#REF!,Budget!$E$414,Budget!$G$414,Budget!#REF!,Budget!#REF!,Budget!$E$415,Budget!$G$415,Budget!#REF!,Budget!#REF!,Budget!$E$416,Budget!$G$416,Budget!#REF!,Budget!#REF!</definedName>
    <definedName name="QB_FORMULA_42" localSheetId="0">Budget!$E$421,Budget!$E$431,Budget!$E$446,Budget!$E$448,Budget!$E$450,Budget!$G$450,Budget!#REF!,Budget!#REF!,Budget!#REF!,Budget!#REF!,Budget!#REF!,Budget!#REF!</definedName>
    <definedName name="QB_FORMULA_5" localSheetId="0">Budget!#REF!,Budget!#REF!,Budget!#REF!,Budget!#REF!,Budget!#REF!,Budget!#REF!,Budget!#REF!,Budget!#REF!,Budget!#REF!,Budget!#REF!,Budget!$E$117,Budget!$G$117,Budget!#REF!,Budget!#REF!,Budget!#REF!,Budget!#REF!</definedName>
    <definedName name="QB_FORMULA_6" localSheetId="0">Budget!#REF!,Budget!#REF!,Budget!#REF!,Budget!#REF!,Budget!#REF!,Budget!#REF!,Budget!#REF!,Budget!#REF!,Budget!#REF!,Budget!#REF!,Budget!#REF!,Budget!#REF!,Budget!#REF!,Budget!#REF!,Budget!#REF!,Budget!#REF!</definedName>
    <definedName name="QB_FORMULA_7" localSheetId="0">Budget!#REF!,Budget!#REF!,Budget!#REF!,Budget!#REF!,Budget!#REF!,Budget!#REF!,Budget!#REF!,Budget!#REF!,Budget!$E$132,Budget!$G$132,Budget!#REF!,Budget!#REF!,Budget!#REF!,Budget!#REF!,Budget!#REF!,Budget!#REF!</definedName>
    <definedName name="QB_FORMULA_8" localSheetId="0">Budget!$E$136,Budget!$G$136,Budget!#REF!,Budget!#REF!,Budget!#REF!,Budget!#REF!,Budget!#REF!,Budget!#REF!,Budget!$E$140,Budget!$G$140,Budget!#REF!,Budget!#REF!,Budget!#REF!,Budget!#REF!,Budget!$E$143,Budget!$G$143</definedName>
    <definedName name="QB_FORMULA_9" localSheetId="0">Budget!#REF!,Budget!#REF!,Budget!#REF!,Budget!#REF!,Budget!#REF!,Budget!#REF!,Budget!#REF!,Budget!#REF!,Budget!#REF!,Budget!#REF!,Budget!#REF!,Budget!#REF!,Budget!#REF!,Budget!#REF!,Budget!$E$152,Budget!$G$152</definedName>
    <definedName name="QB_ROW_100250" localSheetId="0">Budget!$D$186</definedName>
    <definedName name="QB_ROW_101250" localSheetId="0">Budget!$D$187</definedName>
    <definedName name="QB_ROW_102250" localSheetId="0">Budget!$D$189</definedName>
    <definedName name="QB_ROW_103250" localSheetId="0">Budget!$D$188</definedName>
    <definedName name="QB_ROW_104250" localSheetId="0">Budget!$D$190</definedName>
    <definedName name="QB_ROW_105250" localSheetId="0">Budget!$D$193</definedName>
    <definedName name="QB_ROW_106250" localSheetId="0">Budget!$D$197</definedName>
    <definedName name="QB_ROW_107250" localSheetId="0">Budget!$D$200</definedName>
    <definedName name="QB_ROW_108250" localSheetId="0">Budget!$D$204</definedName>
    <definedName name="QB_ROW_109250" localSheetId="0">Budget!$D$206</definedName>
    <definedName name="QB_ROW_110250" localSheetId="0">Budget!$D$207</definedName>
    <definedName name="QB_ROW_111250" localSheetId="0">Budget!$D$208</definedName>
    <definedName name="QB_ROW_112250" localSheetId="0">Budget!$D$209</definedName>
    <definedName name="QB_ROW_11250" localSheetId="0">Budget!$D$76</definedName>
    <definedName name="QB_ROW_113250" localSheetId="0">Budget!$D$210</definedName>
    <definedName name="QB_ROW_114250" localSheetId="0">Budget!$D$211</definedName>
    <definedName name="QB_ROW_115250" localSheetId="0">Budget!$D$212</definedName>
    <definedName name="QB_ROW_116250" localSheetId="0">Budget!$D$213</definedName>
    <definedName name="QB_ROW_117250" localSheetId="0">Budget!$D$214</definedName>
    <definedName name="QB_ROW_118250" localSheetId="0">Budget!$D$215</definedName>
    <definedName name="QB_ROW_119250" localSheetId="0">Budget!$D$216</definedName>
    <definedName name="QB_ROW_120250" localSheetId="0">Budget!$D$217</definedName>
    <definedName name="QB_ROW_121250" localSheetId="0">Budget!$D$218</definedName>
    <definedName name="QB_ROW_122250" localSheetId="0">Budget!$D$219</definedName>
    <definedName name="QB_ROW_12250" localSheetId="0">Budget!$D$77</definedName>
    <definedName name="QB_ROW_123250" localSheetId="0">Budget!$D$220</definedName>
    <definedName name="QB_ROW_124250" localSheetId="0">Budget!$D$221</definedName>
    <definedName name="QB_ROW_125250" localSheetId="0">Budget!$D$222</definedName>
    <definedName name="QB_ROW_126250" localSheetId="0">Budget!$D$223</definedName>
    <definedName name="QB_ROW_127250" localSheetId="0">Budget!$D$224</definedName>
    <definedName name="QB_ROW_128250" localSheetId="0">Budget!$D$225</definedName>
    <definedName name="QB_ROW_129250" localSheetId="0">Budget!$D$226</definedName>
    <definedName name="QB_ROW_130250" localSheetId="0">Budget!$D$228</definedName>
    <definedName name="QB_ROW_131250" localSheetId="0">Budget!$D$230</definedName>
    <definedName name="QB_ROW_132250" localSheetId="0">Budget!$D$201</definedName>
    <definedName name="QB_ROW_13250" localSheetId="0">Budget!$D$78</definedName>
    <definedName name="QB_ROW_133250" localSheetId="0">Budget!$D$202</definedName>
    <definedName name="QB_ROW_134250" localSheetId="0">Budget!$D$205</definedName>
    <definedName name="QB_ROW_135250" localSheetId="0">Budget!$D$227</definedName>
    <definedName name="QB_ROW_136250" localSheetId="0">Budget!$D$236</definedName>
    <definedName name="QB_ROW_137250" localSheetId="0">Budget!$D$237</definedName>
    <definedName name="QB_ROW_138250" localSheetId="0">Budget!$D$238</definedName>
    <definedName name="QB_ROW_139250" localSheetId="0">Budget!$D$239</definedName>
    <definedName name="QB_ROW_140250" localSheetId="0">Budget!$D$240</definedName>
    <definedName name="QB_ROW_142250" localSheetId="0">Budget!$D$242</definedName>
    <definedName name="QB_ROW_14250" localSheetId="0">Budget!$D$79</definedName>
    <definedName name="QB_ROW_143250" localSheetId="0">Budget!$D$243</definedName>
    <definedName name="QB_ROW_144250" localSheetId="0">Budget!$D$244</definedName>
    <definedName name="QB_ROW_145250" localSheetId="0">Budget!$D$245</definedName>
    <definedName name="QB_ROW_146250" localSheetId="0">Budget!$D$246</definedName>
    <definedName name="QB_ROW_147250" localSheetId="0">Budget!$D$247</definedName>
    <definedName name="QB_ROW_148250" localSheetId="0">Budget!$D$248</definedName>
    <definedName name="QB_ROW_149250" localSheetId="0">Budget!$D$249</definedName>
    <definedName name="QB_ROW_150250" localSheetId="0">Budget!$D$250</definedName>
    <definedName name="QB_ROW_151250" localSheetId="0">Budget!$D$253</definedName>
    <definedName name="QB_ROW_152250" localSheetId="0">Budget!$D$254</definedName>
    <definedName name="QB_ROW_15250" localSheetId="0">Budget!$D$80</definedName>
    <definedName name="QB_ROW_153250" localSheetId="0">Budget!$D$255</definedName>
    <definedName name="QB_ROW_154250" localSheetId="0">Budget!$D$256</definedName>
    <definedName name="QB_ROW_155250" localSheetId="0">Budget!$D$258</definedName>
    <definedName name="QB_ROW_156250" localSheetId="0">Budget!$D$259</definedName>
    <definedName name="QB_ROW_157250" localSheetId="0">Budget!$D$260</definedName>
    <definedName name="QB_ROW_158250" localSheetId="0">Budget!$D$261</definedName>
    <definedName name="QB_ROW_159250" localSheetId="0">Budget!$D$262</definedName>
    <definedName name="QB_ROW_160250" localSheetId="0">Budget!$D$263</definedName>
    <definedName name="QB_ROW_161250" localSheetId="0">Budget!$D$264</definedName>
    <definedName name="QB_ROW_162250" localSheetId="0">Budget!$D$265</definedName>
    <definedName name="QB_ROW_16250" localSheetId="0">Budget!$D$82</definedName>
    <definedName name="QB_ROW_163250" localSheetId="0">Budget!$D$268</definedName>
    <definedName name="QB_ROW_164250" localSheetId="0">Budget!$D$266</definedName>
    <definedName name="QB_ROW_165250" localSheetId="0">Budget!$D$267</definedName>
    <definedName name="QB_ROW_166250" localSheetId="0">Budget!$D$271</definedName>
    <definedName name="QB_ROW_167250" localSheetId="0">Budget!$D$272</definedName>
    <definedName name="QB_ROW_168250" localSheetId="0">Budget!$D$273</definedName>
    <definedName name="QB_ROW_169250" localSheetId="0">Budget!$D$274</definedName>
    <definedName name="QB_ROW_170250" localSheetId="0">Budget!$D$275</definedName>
    <definedName name="QB_ROW_171250" localSheetId="0">Budget!$D$276</definedName>
    <definedName name="QB_ROW_172250" localSheetId="0">Budget!$D$277</definedName>
    <definedName name="QB_ROW_17250" localSheetId="0">Budget!$D$83</definedName>
    <definedName name="QB_ROW_173250" localSheetId="0">Budget!$D$281</definedName>
    <definedName name="QB_ROW_175250" localSheetId="0">Budget!$D$284</definedName>
    <definedName name="QB_ROW_176250" localSheetId="0">Budget!$D$285</definedName>
    <definedName name="QB_ROW_177250" localSheetId="0">Budget!$D$286</definedName>
    <definedName name="QB_ROW_178250" localSheetId="0">Budget!$D$287</definedName>
    <definedName name="QB_ROW_179250" localSheetId="0">Budget!$D$290</definedName>
    <definedName name="QB_ROW_180250" localSheetId="0">Budget!$D$293</definedName>
    <definedName name="QB_ROW_181250" localSheetId="0">Budget!$D$295</definedName>
    <definedName name="QB_ROW_182250" localSheetId="0">Budget!$D$296</definedName>
    <definedName name="QB_ROW_18250" localSheetId="0">Budget!$D$84</definedName>
    <definedName name="QB_ROW_18301" localSheetId="0">Budget!#REF!</definedName>
    <definedName name="QB_ROW_183250" localSheetId="0">Budget!$D$297</definedName>
    <definedName name="QB_ROW_184250" localSheetId="0">Budget!$D$300</definedName>
    <definedName name="QB_ROW_186250" localSheetId="0">Budget!$D$302</definedName>
    <definedName name="QB_ROW_188250" localSheetId="0">Budget!$D$305</definedName>
    <definedName name="QB_ROW_189250" localSheetId="0">Budget!$D$303</definedName>
    <definedName name="QB_ROW_190250" localSheetId="0">Budget!$D$304</definedName>
    <definedName name="QB_ROW_191250" localSheetId="0">Budget!$D$306</definedName>
    <definedName name="QB_ROW_192250" localSheetId="0">Budget!$D$307</definedName>
    <definedName name="QB_ROW_19250" localSheetId="0">Budget!$D$85</definedName>
    <definedName name="QB_ROW_193250" localSheetId="0">Budget!$D$308</definedName>
    <definedName name="QB_ROW_194250" localSheetId="0">Budget!$D$310</definedName>
    <definedName name="QB_ROW_196250" localSheetId="0">Budget!$D$311</definedName>
    <definedName name="QB_ROW_197250" localSheetId="0">Budget!$D$312</definedName>
    <definedName name="QB_ROW_198250" localSheetId="0">Budget!$D$314</definedName>
    <definedName name="QB_ROW_199250" localSheetId="0">Budget!$D$315</definedName>
    <definedName name="QB_ROW_20012" localSheetId="0">Budget!#REF!</definedName>
    <definedName name="QB_ROW_200250" localSheetId="0">Budget!$D$316</definedName>
    <definedName name="QB_ROW_201250" localSheetId="0">Budget!$D$317</definedName>
    <definedName name="QB_ROW_202250" localSheetId="0">Budget!$D$318</definedName>
    <definedName name="QB_ROW_20250" localSheetId="0">Budget!$D$86</definedName>
    <definedName name="QB_ROW_20312" localSheetId="0">Budget!#REF!</definedName>
    <definedName name="QB_ROW_203250" localSheetId="0">Budget!$D$319</definedName>
    <definedName name="QB_ROW_204250" localSheetId="0">Budget!$D$321</definedName>
    <definedName name="QB_ROW_205250" localSheetId="0">Budget!$D$322</definedName>
    <definedName name="QB_ROW_206250" localSheetId="0">Budget!$D$323</definedName>
    <definedName name="QB_ROW_207250" localSheetId="0">Budget!$D$324</definedName>
    <definedName name="QB_ROW_208250" localSheetId="0">Budget!$D$325</definedName>
    <definedName name="QB_ROW_209250" localSheetId="0">Budget!$D$326</definedName>
    <definedName name="QB_ROW_21012" localSheetId="0">Budget!#REF!</definedName>
    <definedName name="QB_ROW_210250" localSheetId="0">Budget!$D$329</definedName>
    <definedName name="QB_ROW_211250" localSheetId="0">Budget!$D$332</definedName>
    <definedName name="QB_ROW_212250" localSheetId="0">Budget!$D$336</definedName>
    <definedName name="QB_ROW_21250" localSheetId="0">Budget!$D$88</definedName>
    <definedName name="QB_ROW_21312" localSheetId="0">Budget!$A$450</definedName>
    <definedName name="QB_ROW_213250" localSheetId="0">Budget!$D$337</definedName>
    <definedName name="QB_ROW_214250" localSheetId="0">Budget!$D$338</definedName>
    <definedName name="QB_ROW_215250" localSheetId="0">Budget!$D$339</definedName>
    <definedName name="QB_ROW_216250" localSheetId="0">Budget!$D$341</definedName>
    <definedName name="QB_ROW_217250" localSheetId="0">Budget!$D$342</definedName>
    <definedName name="QB_ROW_218250" localSheetId="0">Budget!$D$343</definedName>
    <definedName name="QB_ROW_219250" localSheetId="0">Budget!$D$344</definedName>
    <definedName name="QB_ROW_220250" localSheetId="0">Budget!$D$345</definedName>
    <definedName name="QB_ROW_221250" localSheetId="0">Budget!$D$347</definedName>
    <definedName name="QB_ROW_222250" localSheetId="0">Budget!$D$348</definedName>
    <definedName name="QB_ROW_22250" localSheetId="0">Budget!$D$89</definedName>
    <definedName name="QB_ROW_223250" localSheetId="0">Budget!$D$349</definedName>
    <definedName name="QB_ROW_225250" localSheetId="0">Budget!$D$350</definedName>
    <definedName name="QB_ROW_226250" localSheetId="0">Budget!$D$353</definedName>
    <definedName name="QB_ROW_227250" localSheetId="0">Budget!$D$354</definedName>
    <definedName name="QB_ROW_228250" localSheetId="0">Budget!$D$355</definedName>
    <definedName name="QB_ROW_230250" localSheetId="0">Budget!$D$358</definedName>
    <definedName name="QB_ROW_231250" localSheetId="0">Budget!$D$359</definedName>
    <definedName name="QB_ROW_232250" localSheetId="0">Budget!$D$360</definedName>
    <definedName name="QB_ROW_233250" localSheetId="0">Budget!$D$361</definedName>
    <definedName name="QB_ROW_234250" localSheetId="0">Budget!$D$362</definedName>
    <definedName name="QB_ROW_235250" localSheetId="0">Budget!$D$364</definedName>
    <definedName name="QB_ROW_236250" localSheetId="0">Budget!$D$371</definedName>
    <definedName name="QB_ROW_237250" localSheetId="0">Budget!$D$372</definedName>
    <definedName name="QB_ROW_238250" localSheetId="0">Budget!$D$375</definedName>
    <definedName name="QB_ROW_239250" localSheetId="0">Budget!$D$376</definedName>
    <definedName name="QB_ROW_240250" localSheetId="0">Budget!$D$377</definedName>
    <definedName name="QB_ROW_241250" localSheetId="0">Budget!$D$378</definedName>
    <definedName name="QB_ROW_242250" localSheetId="0">Budget!$D$379</definedName>
    <definedName name="QB_ROW_24250" localSheetId="0">Budget!$D$90</definedName>
    <definedName name="QB_ROW_243250" localSheetId="0">Budget!$D$380</definedName>
    <definedName name="QB_ROW_244250" localSheetId="0">Budget!$D$381</definedName>
    <definedName name="QB_ROW_245250" localSheetId="0">Budget!$D$394</definedName>
    <definedName name="QB_ROW_246250" localSheetId="0">Budget!$D$385</definedName>
    <definedName name="QB_ROW_247250" localSheetId="0">Budget!$D$387</definedName>
    <definedName name="QB_ROW_248250" localSheetId="0">Budget!$D$388</definedName>
    <definedName name="QB_ROW_249250" localSheetId="0">Budget!$D$389</definedName>
    <definedName name="QB_ROW_250250" localSheetId="0">Budget!$D$390</definedName>
    <definedName name="QB_ROW_251250" localSheetId="0">Budget!$D$399</definedName>
    <definedName name="QB_ROW_25250" localSheetId="0">Budget!$D$93</definedName>
    <definedName name="QB_ROW_253250" localSheetId="0">Budget!$D$402</definedName>
    <definedName name="QB_ROW_254250" localSheetId="0">Budget!$D$403</definedName>
    <definedName name="QB_ROW_255250" localSheetId="0">Budget!$D$406</definedName>
    <definedName name="QB_ROW_256250" localSheetId="0">Budget!$D$407</definedName>
    <definedName name="QB_ROW_257250" localSheetId="0">Budget!$D$408</definedName>
    <definedName name="QB_ROW_258250" localSheetId="0">Budget!$D$409</definedName>
    <definedName name="QB_ROW_259250" localSheetId="0">Budget!$D$410</definedName>
    <definedName name="QB_ROW_260250" localSheetId="0">Budget!$D$413</definedName>
    <definedName name="QB_ROW_26250" localSheetId="0">Budget!$D$94</definedName>
    <definedName name="QB_ROW_263230" localSheetId="0">Budget!#REF!</definedName>
    <definedName name="QB_ROW_265230" localSheetId="0">Budget!$B$440</definedName>
    <definedName name="QB_ROW_266230" localSheetId="0">Budget!$B$441</definedName>
    <definedName name="QB_ROW_267230" localSheetId="0">Budget!$B$438</definedName>
    <definedName name="QB_ROW_268230" localSheetId="0">Budget!$B$437</definedName>
    <definedName name="QB_ROW_269230" localSheetId="0">Budget!$B$434</definedName>
    <definedName name="QB_ROW_272240" localSheetId="0">Budget!#REF!</definedName>
    <definedName name="QB_ROW_27250" localSheetId="0">Budget!$D$95</definedName>
    <definedName name="QB_ROW_274250" localSheetId="0">Budget!$D$71</definedName>
    <definedName name="QB_ROW_276250" localSheetId="0">Budget!$D$231</definedName>
    <definedName name="QB_ROW_277250" localSheetId="0">Budget!$D$301</definedName>
    <definedName name="QB_ROW_280240" localSheetId="0">Budget!#REF!</definedName>
    <definedName name="QB_ROW_281240" localSheetId="0">Budget!#REF!</definedName>
    <definedName name="QB_ROW_282240" localSheetId="0">Budget!$C$6</definedName>
    <definedName name="QB_ROW_28250" localSheetId="0">Budget!$D$96</definedName>
    <definedName name="QB_ROW_284240" localSheetId="0">Budget!$C$7</definedName>
    <definedName name="QB_ROW_285240" localSheetId="0">Budget!$C$8</definedName>
    <definedName name="QB_ROW_286240" localSheetId="0">Budget!$C$9</definedName>
    <definedName name="QB_ROW_287240" localSheetId="0">Budget!$C$15</definedName>
    <definedName name="QB_ROW_288240" localSheetId="0">Budget!$C$16</definedName>
    <definedName name="QB_ROW_289240" localSheetId="0">Budget!$C$10</definedName>
    <definedName name="QB_ROW_290240" localSheetId="0">Budget!$C$13</definedName>
    <definedName name="QB_ROW_291240" localSheetId="0">Budget!$C$17</definedName>
    <definedName name="QB_ROW_292240" localSheetId="0">Budget!$C$18</definedName>
    <definedName name="QB_ROW_29250" localSheetId="0">Budget!$D$97</definedName>
    <definedName name="QB_ROW_293240" localSheetId="0">Budget!$C$19</definedName>
    <definedName name="QB_ROW_294240" localSheetId="0">Budget!$C$14</definedName>
    <definedName name="QB_ROW_295240" localSheetId="0">Budget!#REF!</definedName>
    <definedName name="QB_ROW_297240" localSheetId="0">Budget!$C$26</definedName>
    <definedName name="QB_ROW_299240" localSheetId="0">Budget!$C$36</definedName>
    <definedName name="QB_ROW_302240" localSheetId="0">Budget!$C$40</definedName>
    <definedName name="QB_ROW_30250" localSheetId="0">Budget!$D$98</definedName>
    <definedName name="QB_ROW_303240" localSheetId="0">Budget!$C$41</definedName>
    <definedName name="QB_ROW_305240" localSheetId="0">Budget!$C$42</definedName>
    <definedName name="QB_ROW_306240" localSheetId="0">Budget!$C$43</definedName>
    <definedName name="QB_ROW_308240" localSheetId="0">Budget!$C$44</definedName>
    <definedName name="QB_ROW_310240" localSheetId="0">Budget!$C$45</definedName>
    <definedName name="QB_ROW_31250" localSheetId="0">Budget!$D$99</definedName>
    <definedName name="QB_ROW_315240" localSheetId="0">Budget!$C$48</definedName>
    <definedName name="QB_ROW_316240" localSheetId="0">Budget!#REF!</definedName>
    <definedName name="QB_ROW_317240" localSheetId="0">Budget!$C$55</definedName>
    <definedName name="QB_ROW_318240" localSheetId="0">Budget!$C$62</definedName>
    <definedName name="QB_ROW_320240" localSheetId="0">Budget!$C$52</definedName>
    <definedName name="QB_ROW_32250" localSheetId="0">Budget!$D$100</definedName>
    <definedName name="QB_ROW_331240" localSheetId="0">Budget!#REF!</definedName>
    <definedName name="QB_ROW_33250" localSheetId="0">Budget!$D$101</definedName>
    <definedName name="QB_ROW_34250" localSheetId="0">Budget!$D$102</definedName>
    <definedName name="QB_ROW_349250" localSheetId="0">Budget!#REF!</definedName>
    <definedName name="QB_ROW_350230" localSheetId="0">Budget!$B$435</definedName>
    <definedName name="QB_ROW_351230" localSheetId="0">Budget!$B$436</definedName>
    <definedName name="QB_ROW_35250" localSheetId="0">Budget!$D$103</definedName>
    <definedName name="QB_ROW_356250" localSheetId="0">Budget!$D$280</definedName>
    <definedName name="QB_ROW_357250" localSheetId="0">Budget!#REF!</definedName>
    <definedName name="QB_ROW_358030" localSheetId="0">Budget!$B$69</definedName>
    <definedName name="QB_ROW_358330" localSheetId="0">Budget!$B$415</definedName>
    <definedName name="QB_ROW_359020" localSheetId="0">Budget!$A$4</definedName>
    <definedName name="QB_ROW_359320" localSheetId="0">Budget!$A$65</definedName>
    <definedName name="QB_ROW_360020" localSheetId="0">Budget!$A$68</definedName>
    <definedName name="QB_ROW_360320" localSheetId="0">Budget!$A$416</definedName>
    <definedName name="QB_ROW_361040" localSheetId="0">Budget!$C$70</definedName>
    <definedName name="QB_ROW_361340" localSheetId="0">Budget!$C$91</definedName>
    <definedName name="QB_ROW_362040" localSheetId="0">Budget!$C$92</definedName>
    <definedName name="QB_ROW_362340" localSheetId="0">Budget!$C$108</definedName>
    <definedName name="QB_ROW_36250" localSheetId="0">Budget!$D$105</definedName>
    <definedName name="QB_ROW_363040" localSheetId="0">Budget!$C$109</definedName>
    <definedName name="QB_ROW_363340" localSheetId="0">Budget!$C$117</definedName>
    <definedName name="QB_ROW_364040" localSheetId="0">Budget!$C$118</definedName>
    <definedName name="QB_ROW_364340" localSheetId="0">Budget!$C$132</definedName>
    <definedName name="QB_ROW_365040" localSheetId="0">Budget!$C$133</definedName>
    <definedName name="QB_ROW_365340" localSheetId="0">Budget!$C$136</definedName>
    <definedName name="QB_ROW_366040" localSheetId="0">Budget!$C$137</definedName>
    <definedName name="QB_ROW_366340" localSheetId="0">Budget!$C$140</definedName>
    <definedName name="QB_ROW_367040" localSheetId="0">Budget!$C$141</definedName>
    <definedName name="QB_ROW_367340" localSheetId="0">Budget!$C$143</definedName>
    <definedName name="QB_ROW_368040" localSheetId="0">Budget!$C$144</definedName>
    <definedName name="QB_ROW_368340" localSheetId="0">Budget!$C$152</definedName>
    <definedName name="QB_ROW_369040" localSheetId="0">Budget!$C$153</definedName>
    <definedName name="QB_ROW_369340" localSheetId="0">Budget!$C$162</definedName>
    <definedName name="QB_ROW_370040" localSheetId="0">Budget!$C$163</definedName>
    <definedName name="QB_ROW_370340" localSheetId="0">Budget!$C$179</definedName>
    <definedName name="QB_ROW_371040" localSheetId="0">Budget!$C$180</definedName>
    <definedName name="QB_ROW_371340" localSheetId="0">Budget!$C$191</definedName>
    <definedName name="QB_ROW_372040" localSheetId="0">Budget!$C$192</definedName>
    <definedName name="QB_ROW_372250" localSheetId="0">Budget!$D$194</definedName>
    <definedName name="QB_ROW_372340" localSheetId="0">Budget!$C$195</definedName>
    <definedName name="QB_ROW_37250" localSheetId="0">Budget!$D$106</definedName>
    <definedName name="QB_ROW_373040" localSheetId="0">Budget!$C$196</definedName>
    <definedName name="QB_ROW_373340" localSheetId="0">Budget!$C$198</definedName>
    <definedName name="QB_ROW_374040" localSheetId="0">Budget!$C$199</definedName>
    <definedName name="QB_ROW_374340" localSheetId="0">Budget!$C$233</definedName>
    <definedName name="QB_ROW_375040" localSheetId="0">Budget!$C$234</definedName>
    <definedName name="QB_ROW_375340" localSheetId="0">Budget!$C$251</definedName>
    <definedName name="QB_ROW_376040" localSheetId="0">Budget!$C$252</definedName>
    <definedName name="QB_ROW_376340" localSheetId="0">Budget!$C$269</definedName>
    <definedName name="QB_ROW_377040" localSheetId="0">Budget!$C$270</definedName>
    <definedName name="QB_ROW_377340" localSheetId="0">Budget!$C$278</definedName>
    <definedName name="QB_ROW_378040" localSheetId="0">Budget!$C$279</definedName>
    <definedName name="QB_ROW_378340" localSheetId="0">Budget!$C$288</definedName>
    <definedName name="QB_ROW_379040" localSheetId="0">Budget!$C$289</definedName>
    <definedName name="QB_ROW_379340" localSheetId="0">Budget!$C$291</definedName>
    <definedName name="QB_ROW_380040" localSheetId="0">Budget!$C$292</definedName>
    <definedName name="QB_ROW_380340" localSheetId="0">Budget!$C$298</definedName>
    <definedName name="QB_ROW_381040" localSheetId="0">Budget!$C$299</definedName>
    <definedName name="QB_ROW_381340" localSheetId="0">Budget!$C$330</definedName>
    <definedName name="QB_ROW_382040" localSheetId="0">Budget!$C$331</definedName>
    <definedName name="QB_ROW_382340" localSheetId="0">Budget!$C$333</definedName>
    <definedName name="QB_ROW_38250" localSheetId="0">Budget!$D$107</definedName>
    <definedName name="QB_ROW_383040" localSheetId="0">Budget!$C$334</definedName>
    <definedName name="QB_ROW_383340" localSheetId="0">Budget!$C$351</definedName>
    <definedName name="QB_ROW_384040" localSheetId="0">Budget!$C$352</definedName>
    <definedName name="QB_ROW_384340" localSheetId="0">Budget!$C$366</definedName>
    <definedName name="QB_ROW_385040" localSheetId="0">Budget!$C$370</definedName>
    <definedName name="QB_ROW_385340" localSheetId="0">Budget!$C$373</definedName>
    <definedName name="QB_ROW_386040" localSheetId="0">Budget!$C$374</definedName>
    <definedName name="QB_ROW_386340" localSheetId="0">Budget!$C$382</definedName>
    <definedName name="QB_ROW_387040" localSheetId="0">Budget!$C$392</definedName>
    <definedName name="QB_ROW_387340" localSheetId="0">Budget!$C$397</definedName>
    <definedName name="QB_ROW_388040" localSheetId="0">Budget!$C$383</definedName>
    <definedName name="QB_ROW_388340" localSheetId="0">Budget!$C$391</definedName>
    <definedName name="QB_ROW_389040" localSheetId="0">Budget!$C$398</definedName>
    <definedName name="QB_ROW_389340" localSheetId="0">Budget!$C$400</definedName>
    <definedName name="QB_ROW_390040" localSheetId="0">Budget!$C$401</definedName>
    <definedName name="QB_ROW_390340" localSheetId="0">Budget!$C$404</definedName>
    <definedName name="QB_ROW_391040" localSheetId="0">Budget!$C$405</definedName>
    <definedName name="QB_ROW_391340" localSheetId="0">Budget!$C$411</definedName>
    <definedName name="QB_ROW_39250" localSheetId="0">Budget!$D$110</definedName>
    <definedName name="QB_ROW_394040" localSheetId="0">Budget!$C$412</definedName>
    <definedName name="QB_ROW_394340" localSheetId="0">Budget!$C$414</definedName>
    <definedName name="QB_ROW_395020" localSheetId="0">Budget!$A$433</definedName>
    <definedName name="QB_ROW_395320" localSheetId="0">Budget!$A$446</definedName>
    <definedName name="QB_ROW_398250" localSheetId="0">Budget!$D$363</definedName>
    <definedName name="QB_ROW_399250" localSheetId="0">Budget!$D$365</definedName>
    <definedName name="QB_ROW_400250" localSheetId="0">Budget!$D$309</definedName>
    <definedName name="QB_ROW_401020" localSheetId="0">Budget!$A$417</definedName>
    <definedName name="QB_ROW_401320" localSheetId="0">Budget!$A$421</definedName>
    <definedName name="QB_ROW_40250" localSheetId="0">Budget!$D$111</definedName>
    <definedName name="QB_ROW_403020" localSheetId="0">Budget!$A$427</definedName>
    <definedName name="QB_ROW_403320" localSheetId="0">Budget!$A$431</definedName>
    <definedName name="QB_ROW_408220" localSheetId="0">Budget!#REF!</definedName>
    <definedName name="QB_ROW_409030" localSheetId="0">Budget!$B$5</definedName>
    <definedName name="QB_ROW_409330" localSheetId="0">Budget!$B$11</definedName>
    <definedName name="QB_ROW_41250" localSheetId="0">Budget!$D$112</definedName>
    <definedName name="QB_ROW_415030" localSheetId="0">Budget!$B$12</definedName>
    <definedName name="QB_ROW_415330" localSheetId="0">Budget!$B$22</definedName>
    <definedName name="QB_ROW_419030" localSheetId="0">Budget!$B$23</definedName>
    <definedName name="QB_ROW_419330" localSheetId="0">Budget!$B$30</definedName>
    <definedName name="QB_ROW_420030" localSheetId="0">Budget!$B$35</definedName>
    <definedName name="QB_ROW_420330" localSheetId="0">Budget!$B$38</definedName>
    <definedName name="QB_ROW_421030" localSheetId="0">Budget!$B$39</definedName>
    <definedName name="QB_ROW_421330" localSheetId="0">Budget!$B$46</definedName>
    <definedName name="QB_ROW_42250" localSheetId="0">Budget!$D$113</definedName>
    <definedName name="QB_ROW_423030" localSheetId="0">Budget!$B$47</definedName>
    <definedName name="QB_ROW_423330" localSheetId="0">Budget!$B$50</definedName>
    <definedName name="QB_ROW_426030" localSheetId="0">Budget!#REF!</definedName>
    <definedName name="QB_ROW_426330" localSheetId="0">Budget!#REF!</definedName>
    <definedName name="QB_ROW_43250" localSheetId="0">Budget!$D$114</definedName>
    <definedName name="QB_ROW_434030" localSheetId="0">Budget!$B$51</definedName>
    <definedName name="QB_ROW_434330" localSheetId="0">Budget!$B$53</definedName>
    <definedName name="QB_ROW_435030" localSheetId="0">Budget!$B$61</definedName>
    <definedName name="QB_ROW_435330" localSheetId="0">Budget!$B$63</definedName>
    <definedName name="QB_ROW_438250" localSheetId="0">Budget!$D$356</definedName>
    <definedName name="QB_ROW_439250" localSheetId="0">Budget!$D$87</definedName>
    <definedName name="QB_ROW_440250" localSheetId="0">Budget!$D$185</definedName>
    <definedName name="QB_ROW_441250" localSheetId="0">Budget!$D$340</definedName>
    <definedName name="QB_ROW_442020" localSheetId="0">Budget!#REF!</definedName>
    <definedName name="QB_ROW_442320" localSheetId="0">Budget!$A$448</definedName>
    <definedName name="QB_ROW_44250" localSheetId="0">Budget!$D$119</definedName>
    <definedName name="QB_ROW_445220" localSheetId="0">Budget!#REF!</definedName>
    <definedName name="QB_ROW_45250" localSheetId="0">Budget!$D$120</definedName>
    <definedName name="QB_ROW_456240" localSheetId="0">Budget!$C$20</definedName>
    <definedName name="QB_ROW_461250" localSheetId="0">Budget!$D$183</definedName>
    <definedName name="QB_ROW_46250" localSheetId="0">Budget!$D$121</definedName>
    <definedName name="QB_ROW_463240" localSheetId="0">Budget!$C$56</definedName>
    <definedName name="QB_ROW_464250" localSheetId="0">Budget!$D$346</definedName>
    <definedName name="QB_ROW_465250" localSheetId="0">Budget!$D$203</definedName>
    <definedName name="QB_ROW_47250" localSheetId="0">Budget!$D$122</definedName>
    <definedName name="QB_ROW_48250" localSheetId="0">Budget!$D$123</definedName>
    <definedName name="QB_ROW_483250" localSheetId="0">Budget!$D$241</definedName>
    <definedName name="QB_ROW_490250" localSheetId="0">Budget!$D$294</definedName>
    <definedName name="QB_ROW_49250" localSheetId="0">Budget!$D$124</definedName>
    <definedName name="QB_ROW_496240" localSheetId="0">Budget!$C$27</definedName>
    <definedName name="QB_ROW_50250" localSheetId="0">Budget!$D$125</definedName>
    <definedName name="QB_ROW_505240" localSheetId="0">Budget!#REF!</definedName>
    <definedName name="QB_ROW_510030" localSheetId="0">Budget!$B$54</definedName>
    <definedName name="QB_ROW_510330" localSheetId="0">Budget!$B$57</definedName>
    <definedName name="QB_ROW_512250" localSheetId="0">Budget!$D$313</definedName>
    <definedName name="QB_ROW_51250" localSheetId="0">Budget!$D$126</definedName>
    <definedName name="QB_ROW_514250" localSheetId="0">Budget!$D$257</definedName>
    <definedName name="QB_ROW_518250" localSheetId="0">Budget!$D$116</definedName>
    <definedName name="QB_ROW_52250" localSheetId="0">Budget!$D$127</definedName>
    <definedName name="QB_ROW_530250" localSheetId="0">Budget!$D$146</definedName>
    <definedName name="QB_ROW_531250" localSheetId="0">Budget!$D$386</definedName>
    <definedName name="QB_ROW_53250" localSheetId="0">Budget!$D$128</definedName>
    <definedName name="QB_ROW_536240" localSheetId="0">Budget!$C$49</definedName>
    <definedName name="QB_ROW_540250" localSheetId="0">Budget!$D$229</definedName>
    <definedName name="QB_ROW_54250" localSheetId="0">Budget!$D$129</definedName>
    <definedName name="QB_ROW_545240" localSheetId="0">Budget!$C$21</definedName>
    <definedName name="QB_ROW_546250" localSheetId="0">Budget!$D$104</definedName>
    <definedName name="QB_ROW_551230" localSheetId="0">Budget!#REF!</definedName>
    <definedName name="QB_ROW_55250" localSheetId="0">Budget!$D$130</definedName>
    <definedName name="QB_ROW_56250" localSheetId="0">Budget!$D$131</definedName>
    <definedName name="QB_ROW_564250" localSheetId="0">Budget!$D$357</definedName>
    <definedName name="QB_ROW_57250" localSheetId="0">Budget!$D$134</definedName>
    <definedName name="QB_ROW_573250" localSheetId="0">Budget!$D$327</definedName>
    <definedName name="QB_ROW_574240" localSheetId="0">Budget!#REF!</definedName>
    <definedName name="QB_ROW_575250" localSheetId="0">Budget!$D$393</definedName>
    <definedName name="QB_ROW_576230" localSheetId="0">Budget!#REF!</definedName>
    <definedName name="QB_ROW_579230" localSheetId="0">Budget!#REF!</definedName>
    <definedName name="QB_ROW_580250" localSheetId="0">Budget!$D$320</definedName>
    <definedName name="QB_ROW_581230" localSheetId="0">Budget!#REF!</definedName>
    <definedName name="QB_ROW_582230" localSheetId="0">Budget!#REF!</definedName>
    <definedName name="QB_ROW_58250" localSheetId="0">Budget!$D$135</definedName>
    <definedName name="QB_ROW_583230" localSheetId="0">Budget!#REF!</definedName>
    <definedName name="QB_ROW_584250" localSheetId="0">Budget!#REF!</definedName>
    <definedName name="QB_ROW_585250" localSheetId="0">Budget!#REF!</definedName>
    <definedName name="QB_ROW_586240" localSheetId="0">Budget!$C$24</definedName>
    <definedName name="QB_ROW_590230" localSheetId="0">Budget!#REF!</definedName>
    <definedName name="QB_ROW_60250" localSheetId="0">Budget!$D$138</definedName>
    <definedName name="QB_ROW_61250" localSheetId="0">Budget!$D$139</definedName>
    <definedName name="QB_ROW_62250" localSheetId="0">Budget!$D$142</definedName>
    <definedName name="QB_ROW_64250" localSheetId="0">Budget!$D$145</definedName>
    <definedName name="QB_ROW_65250" localSheetId="0">Budget!$D$147</definedName>
    <definedName name="QB_ROW_66250" localSheetId="0">Budget!$D$148</definedName>
    <definedName name="QB_ROW_67250" localSheetId="0">Budget!$D$149</definedName>
    <definedName name="QB_ROW_68250" localSheetId="0">Budget!$D$150</definedName>
    <definedName name="QB_ROW_69250" localSheetId="0">Budget!$D$151</definedName>
    <definedName name="QB_ROW_70250" localSheetId="0">Budget!$D$154</definedName>
    <definedName name="QB_ROW_71250" localSheetId="0">Budget!$D$155</definedName>
    <definedName name="QB_ROW_72250" localSheetId="0">Budget!$D$156</definedName>
    <definedName name="QB_ROW_73250" localSheetId="0">Budget!$D$157</definedName>
    <definedName name="QB_ROW_74250" localSheetId="0">Budget!$D$158</definedName>
    <definedName name="QB_ROW_75250" localSheetId="0">Budget!$D$159</definedName>
    <definedName name="QB_ROW_76250" localSheetId="0">Budget!$D$160</definedName>
    <definedName name="QB_ROW_77250" localSheetId="0">Budget!$D$161</definedName>
    <definedName name="QB_ROW_78250" localSheetId="0">Budget!$D$164</definedName>
    <definedName name="QB_ROW_79250" localSheetId="0">Budget!$D$165</definedName>
    <definedName name="QB_ROW_80250" localSheetId="0">Budget!$D$166</definedName>
    <definedName name="QB_ROW_82250" localSheetId="0">Budget!$D$167</definedName>
    <definedName name="QB_ROW_83250" localSheetId="0">Budget!$D$168</definedName>
    <definedName name="QB_ROW_84250" localSheetId="0">Budget!$D$169</definedName>
    <definedName name="QB_ROW_86250" localSheetId="0">Budget!$D$170</definedName>
    <definedName name="QB_ROW_87250" localSheetId="0">Budget!$D$171</definedName>
    <definedName name="QB_ROW_88250" localSheetId="0">Budget!#REF!</definedName>
    <definedName name="QB_ROW_89250" localSheetId="0">Budget!$D$172</definedName>
    <definedName name="QB_ROW_90250" localSheetId="0">Budget!$D$173</definedName>
    <definedName name="QB_ROW_91250" localSheetId="0">Budget!$D$174</definedName>
    <definedName name="QB_ROW_92250" localSheetId="0">Budget!$D$175</definedName>
    <definedName name="QB_ROW_93250" localSheetId="0">Budget!$D$176</definedName>
    <definedName name="QB_ROW_94250" localSheetId="0">Budget!$D$177</definedName>
    <definedName name="QB_ROW_95250" localSheetId="0">Budget!$D$178</definedName>
    <definedName name="QB_ROW_96250" localSheetId="0">Budget!$D$181</definedName>
    <definedName name="QB_ROW_98250" localSheetId="0">Budget!$D$182</definedName>
    <definedName name="QB_ROW_99250" localSheetId="0">Budget!$D$184</definedName>
    <definedName name="QBCANSUPPORTUPDATE" localSheetId="0">1</definedName>
    <definedName name="QBCOMPANYFILENAME" localSheetId="0">"\\ALSTEAD2019\Quickbooks\Town of Alstead.qbw"</definedName>
    <definedName name="QBENDDATE" localSheetId="0">20231231</definedName>
    <definedName name="QBHEADERSONSCREEN" localSheetId="0">0</definedName>
    <definedName name="QBMETADATASIZE" localSheetId="0">5924</definedName>
    <definedName name="QBPRESERVECOLOR" localSheetId="0">1</definedName>
    <definedName name="QBPRESERVEFONT" localSheetId="0">1</definedName>
    <definedName name="QBPRESERVEROWHEIGHT" localSheetId="0">1</definedName>
    <definedName name="QBPRESERVESPACE" localSheetId="0">1</definedName>
    <definedName name="QBREPORTCOLAXIS" localSheetId="0">8</definedName>
    <definedName name="QBREPORTCOMPANYID" localSheetId="0">"ae47828c538d48f1bcedd81aec6b9e17"</definedName>
    <definedName name="QBREPORTCOMPARECOL_ANNUALBUDGET" localSheetId="0">0</definedName>
    <definedName name="QBREPORTCOMPARECOL_AVGCOGS" localSheetId="0">0</definedName>
    <definedName name="QBREPORTCOMPARECOL_AVGPRICE" localSheetId="0">0</definedName>
    <definedName name="QBREPORTCOMPARECOL_BUDDIFF" localSheetId="0">1</definedName>
    <definedName name="QBREPORTCOMPARECOL_BUDGET" localSheetId="0">1</definedName>
    <definedName name="QBREPORTCOMPARECOL_BUDPCT" localSheetId="0">1</definedName>
    <definedName name="QBREPORTCOMPARECOL_COGS" localSheetId="0">0</definedName>
    <definedName name="QBREPORTCOMPARECOL_EXCLUDEAMOUNT" localSheetId="0">0</definedName>
    <definedName name="QBREPORTCOMPARECOL_EXCLUDECURPERIOD" localSheetId="0">0</definedName>
    <definedName name="QBREPORTCOMPARECOL_FORECAST" localSheetId="0">0</definedName>
    <definedName name="QBREPORTCOMPARECOL_GROSSMARGIN" localSheetId="0">0</definedName>
    <definedName name="QBREPORTCOMPARECOL_GROSSMARGINPCT" localSheetId="0">0</definedName>
    <definedName name="QBREPORTCOMPARECOL_HOURS" localSheetId="0">0</definedName>
    <definedName name="QBREPORTCOMPARECOL_PCTCOL" localSheetId="0">0</definedName>
    <definedName name="QBREPORTCOMPARECOL_PCTEXPENSE" localSheetId="0">0</definedName>
    <definedName name="QBREPORTCOMPARECOL_PCTINCOME" localSheetId="0">0</definedName>
    <definedName name="QBREPORTCOMPARECOL_PCTOFSALES" localSheetId="0">0</definedName>
    <definedName name="QBREPORTCOMPARECOL_PCTROW" localSheetId="0">0</definedName>
    <definedName name="QBREPORTCOMPARECOL_PPDIFF" localSheetId="0">0</definedName>
    <definedName name="QBREPORTCOMPARECOL_PPPCT" localSheetId="0">0</definedName>
    <definedName name="QBREPORTCOMPARECOL_PREVPERIOD" localSheetId="0">0</definedName>
    <definedName name="QBREPORTCOMPARECOL_PREVYEAR" localSheetId="0">0</definedName>
    <definedName name="QBREPORTCOMPARECOL_PYDIFF" localSheetId="0">0</definedName>
    <definedName name="QBREPORTCOMPARECOL_PYPCT" localSheetId="0">0</definedName>
    <definedName name="QBREPORTCOMPARECOL_QTY" localSheetId="0">0</definedName>
    <definedName name="QBREPORTCOMPARECOL_RATE" localSheetId="0">0</definedName>
    <definedName name="QBREPORTCOMPARECOL_TRIPBILLEDMILES" localSheetId="0">0</definedName>
    <definedName name="QBREPORTCOMPARECOL_TRIPBILLINGAMOUNT" localSheetId="0">0</definedName>
    <definedName name="QBREPORTCOMPARECOL_TRIPMILES" localSheetId="0">0</definedName>
    <definedName name="QBREPORTCOMPARECOL_TRIPNOTBILLABLEMILES" localSheetId="0">0</definedName>
    <definedName name="QBREPORTCOMPARECOL_TRIPTAXDEDUCTIBLEAMOUNT" localSheetId="0">0</definedName>
    <definedName name="QBREPORTCOMPARECOL_TRIPUNBILLEDMILES" localSheetId="0">0</definedName>
    <definedName name="QBREPORTCOMPARECOL_YTD" localSheetId="0">0</definedName>
    <definedName name="QBREPORTCOMPARECOL_YTDBUDGET" localSheetId="0">0</definedName>
    <definedName name="QBREPORTCOMPARECOL_YTDPCT" localSheetId="0">0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20230101</definedName>
    <definedName name="Z_1F32F36D_D56D_4D8C_BB18_90202C342A93_.wvu.PrintTitles" localSheetId="0" hidden="1">Budget!$A:$D,Budget!$1:$2</definedName>
  </definedNames>
  <calcPr calcId="191029" iterateDelta="1E-4"/>
  <customWorkbookViews>
    <customWorkbookView name="gordon kemp - Personal View" guid="{1F32F36D-D56D-4D8C-BB18-90202C342A93}" personalView="1" maximized="1" xWindow="1912" yWindow="32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6" i="1" l="1"/>
  <c r="I447" i="1" s="1"/>
  <c r="I391" i="1"/>
  <c r="I397" i="1"/>
  <c r="I411" i="1"/>
  <c r="I34" i="1"/>
  <c r="I233" i="1"/>
  <c r="G351" i="1"/>
  <c r="E233" i="1"/>
  <c r="E195" i="1"/>
  <c r="E191" i="1"/>
  <c r="E179" i="1"/>
  <c r="E162" i="1"/>
  <c r="E152" i="1"/>
  <c r="E143" i="1"/>
  <c r="E140" i="1"/>
  <c r="E136" i="1"/>
  <c r="E132" i="1"/>
  <c r="E117" i="1"/>
  <c r="E108" i="1"/>
  <c r="E91" i="1"/>
  <c r="E411" i="1"/>
  <c r="E404" i="1"/>
  <c r="E400" i="1"/>
  <c r="E397" i="1"/>
  <c r="E391" i="1"/>
  <c r="E382" i="1"/>
  <c r="E373" i="1"/>
  <c r="E369" i="1"/>
  <c r="E366" i="1"/>
  <c r="E351" i="1"/>
  <c r="E333" i="1"/>
  <c r="E330" i="1"/>
  <c r="E298" i="1"/>
  <c r="E288" i="1"/>
  <c r="E278" i="1"/>
  <c r="E269" i="1"/>
  <c r="E251" i="1"/>
  <c r="I369" i="1"/>
  <c r="G369" i="1"/>
  <c r="K368" i="1"/>
  <c r="K395" i="1"/>
  <c r="K396" i="1"/>
  <c r="K399" i="1"/>
  <c r="K402" i="1"/>
  <c r="K403" i="1"/>
  <c r="K406" i="1"/>
  <c r="K407" i="1"/>
  <c r="K408" i="1"/>
  <c r="K409" i="1"/>
  <c r="K410" i="1"/>
  <c r="K413" i="1"/>
  <c r="K375" i="1"/>
  <c r="K376" i="1"/>
  <c r="K377" i="1"/>
  <c r="K378" i="1"/>
  <c r="K379" i="1"/>
  <c r="K380" i="1"/>
  <c r="K381" i="1"/>
  <c r="K384" i="1"/>
  <c r="K385" i="1"/>
  <c r="K386" i="1"/>
  <c r="K387" i="1"/>
  <c r="K388" i="1"/>
  <c r="K389" i="1"/>
  <c r="K390" i="1"/>
  <c r="K393" i="1"/>
  <c r="K394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71" i="1"/>
  <c r="K372" i="1"/>
  <c r="K322" i="1"/>
  <c r="K323" i="1"/>
  <c r="K324" i="1"/>
  <c r="K325" i="1"/>
  <c r="K326" i="1"/>
  <c r="K327" i="1"/>
  <c r="K329" i="1"/>
  <c r="K332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264" i="1"/>
  <c r="K265" i="1"/>
  <c r="K266" i="1"/>
  <c r="K267" i="1"/>
  <c r="K268" i="1"/>
  <c r="K271" i="1"/>
  <c r="K272" i="1"/>
  <c r="K273" i="1"/>
  <c r="K274" i="1"/>
  <c r="K275" i="1"/>
  <c r="K276" i="1"/>
  <c r="K277" i="1"/>
  <c r="K280" i="1"/>
  <c r="K281" i="1"/>
  <c r="K282" i="1"/>
  <c r="K284" i="1"/>
  <c r="K285" i="1"/>
  <c r="K286" i="1"/>
  <c r="K287" i="1"/>
  <c r="K290" i="1"/>
  <c r="K293" i="1"/>
  <c r="K294" i="1"/>
  <c r="K295" i="1"/>
  <c r="K296" i="1"/>
  <c r="K297" i="1"/>
  <c r="K300" i="1"/>
  <c r="K301" i="1"/>
  <c r="K253" i="1"/>
  <c r="K254" i="1"/>
  <c r="K255" i="1"/>
  <c r="K256" i="1"/>
  <c r="K257" i="1"/>
  <c r="K258" i="1"/>
  <c r="K259" i="1"/>
  <c r="K260" i="1"/>
  <c r="K261" i="1"/>
  <c r="K262" i="1"/>
  <c r="K263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03" i="1"/>
  <c r="K204" i="1"/>
  <c r="K205" i="1"/>
  <c r="K206" i="1"/>
  <c r="K207" i="1"/>
  <c r="K208" i="1"/>
  <c r="K209" i="1"/>
  <c r="K210" i="1"/>
  <c r="K211" i="1"/>
  <c r="K212" i="1"/>
  <c r="K84" i="1"/>
  <c r="K85" i="1"/>
  <c r="K86" i="1"/>
  <c r="K87" i="1"/>
  <c r="K88" i="1"/>
  <c r="K89" i="1"/>
  <c r="K90" i="1"/>
  <c r="K93" i="1"/>
  <c r="K94" i="1"/>
  <c r="K95" i="1"/>
  <c r="K96" i="1"/>
  <c r="K97" i="1"/>
  <c r="K98" i="1"/>
  <c r="K99" i="1"/>
  <c r="K100" i="1"/>
  <c r="K101" i="1"/>
  <c r="K102" i="1"/>
  <c r="K103" i="1"/>
  <c r="K105" i="1"/>
  <c r="K106" i="1"/>
  <c r="K107" i="1"/>
  <c r="K110" i="1"/>
  <c r="K111" i="1"/>
  <c r="K112" i="1"/>
  <c r="K113" i="1"/>
  <c r="K114" i="1"/>
  <c r="K115" i="1"/>
  <c r="K116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4" i="1"/>
  <c r="K135" i="1"/>
  <c r="K138" i="1"/>
  <c r="K139" i="1"/>
  <c r="K142" i="1"/>
  <c r="K145" i="1"/>
  <c r="K147" i="1"/>
  <c r="K148" i="1"/>
  <c r="K149" i="1"/>
  <c r="K150" i="1"/>
  <c r="K151" i="1"/>
  <c r="K154" i="1"/>
  <c r="K155" i="1"/>
  <c r="K156" i="1"/>
  <c r="K157" i="1"/>
  <c r="K158" i="1"/>
  <c r="K159" i="1"/>
  <c r="K160" i="1"/>
  <c r="K161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81" i="1"/>
  <c r="K182" i="1"/>
  <c r="K183" i="1"/>
  <c r="K184" i="1"/>
  <c r="K185" i="1"/>
  <c r="K186" i="1"/>
  <c r="K187" i="1"/>
  <c r="K188" i="1"/>
  <c r="K189" i="1"/>
  <c r="K190" i="1"/>
  <c r="K194" i="1"/>
  <c r="K197" i="1"/>
  <c r="K200" i="1"/>
  <c r="K201" i="1"/>
  <c r="K202" i="1"/>
  <c r="K71" i="1"/>
  <c r="K76" i="1"/>
  <c r="K77" i="1"/>
  <c r="K78" i="1"/>
  <c r="K79" i="1"/>
  <c r="K80" i="1"/>
  <c r="K82" i="1"/>
  <c r="K83" i="1"/>
  <c r="K62" i="1"/>
  <c r="K52" i="1"/>
  <c r="K55" i="1"/>
  <c r="K56" i="1"/>
  <c r="K41" i="1"/>
  <c r="K42" i="1"/>
  <c r="K43" i="1"/>
  <c r="K44" i="1"/>
  <c r="K45" i="1"/>
  <c r="K48" i="1"/>
  <c r="K49" i="1"/>
  <c r="K40" i="1"/>
  <c r="K24" i="1"/>
  <c r="K25" i="1"/>
  <c r="K26" i="1"/>
  <c r="K28" i="1"/>
  <c r="K14" i="1"/>
  <c r="K15" i="1"/>
  <c r="K16" i="1"/>
  <c r="K17" i="1"/>
  <c r="K18" i="1"/>
  <c r="K19" i="1"/>
  <c r="K20" i="1"/>
  <c r="K21" i="1"/>
  <c r="K13" i="1"/>
  <c r="K9" i="1"/>
  <c r="K10" i="1"/>
  <c r="K7" i="1"/>
  <c r="K8" i="1"/>
  <c r="K6" i="1"/>
  <c r="G34" i="1"/>
  <c r="I30" i="1"/>
  <c r="I426" i="1"/>
  <c r="I38" i="1"/>
  <c r="E415" i="1" l="1"/>
  <c r="K369" i="1"/>
  <c r="I278" i="1"/>
  <c r="G446" i="1"/>
  <c r="G431" i="1"/>
  <c r="G426" i="1"/>
  <c r="G421" i="1"/>
  <c r="G414" i="1"/>
  <c r="G411" i="1"/>
  <c r="G404" i="1"/>
  <c r="G400" i="1"/>
  <c r="G397" i="1"/>
  <c r="G391" i="1"/>
  <c r="G382" i="1"/>
  <c r="G373" i="1"/>
  <c r="G366" i="1"/>
  <c r="G333" i="1"/>
  <c r="G330" i="1"/>
  <c r="G298" i="1"/>
  <c r="G291" i="1"/>
  <c r="G288" i="1"/>
  <c r="G278" i="1"/>
  <c r="G269" i="1"/>
  <c r="G251" i="1"/>
  <c r="G233" i="1"/>
  <c r="G198" i="1"/>
  <c r="G195" i="1"/>
  <c r="G191" i="1"/>
  <c r="G179" i="1"/>
  <c r="G162" i="1"/>
  <c r="G152" i="1"/>
  <c r="G143" i="1"/>
  <c r="G140" i="1"/>
  <c r="G136" i="1"/>
  <c r="G132" i="1"/>
  <c r="G117" i="1"/>
  <c r="G108" i="1"/>
  <c r="G91" i="1"/>
  <c r="G63" i="1"/>
  <c r="G57" i="1"/>
  <c r="G53" i="1"/>
  <c r="G50" i="1"/>
  <c r="G46" i="1"/>
  <c r="G30" i="1"/>
  <c r="K30" i="1" s="1"/>
  <c r="G22" i="1"/>
  <c r="G11" i="1"/>
  <c r="I431" i="1"/>
  <c r="I421" i="1"/>
  <c r="I414" i="1"/>
  <c r="I404" i="1"/>
  <c r="I400" i="1"/>
  <c r="I382" i="1"/>
  <c r="I373" i="1"/>
  <c r="I366" i="1"/>
  <c r="I351" i="1"/>
  <c r="I333" i="1"/>
  <c r="I330" i="1"/>
  <c r="I298" i="1"/>
  <c r="I291" i="1"/>
  <c r="I288" i="1"/>
  <c r="I269" i="1"/>
  <c r="I251" i="1"/>
  <c r="I198" i="1"/>
  <c r="I195" i="1"/>
  <c r="I191" i="1"/>
  <c r="I179" i="1"/>
  <c r="I162" i="1"/>
  <c r="I152" i="1"/>
  <c r="I143" i="1"/>
  <c r="I140" i="1"/>
  <c r="I136" i="1"/>
  <c r="I132" i="1"/>
  <c r="I117" i="1"/>
  <c r="I108" i="1"/>
  <c r="I91" i="1"/>
  <c r="I63" i="1"/>
  <c r="I57" i="1"/>
  <c r="I53" i="1"/>
  <c r="I50" i="1"/>
  <c r="I46" i="1"/>
  <c r="I22" i="1"/>
  <c r="I11" i="1"/>
  <c r="I415" i="1" l="1"/>
  <c r="G415" i="1"/>
  <c r="K179" i="1"/>
  <c r="K162" i="1"/>
  <c r="K191" i="1"/>
  <c r="K198" i="1"/>
  <c r="K195" i="1"/>
  <c r="K143" i="1"/>
  <c r="K269" i="1"/>
  <c r="K11" i="1"/>
  <c r="K333" i="1"/>
  <c r="K53" i="1"/>
  <c r="K57" i="1"/>
  <c r="K382" i="1"/>
  <c r="K91" i="1"/>
  <c r="K108" i="1"/>
  <c r="K46" i="1"/>
  <c r="K50" i="1"/>
  <c r="K373" i="1"/>
  <c r="K117" i="1"/>
  <c r="K400" i="1"/>
  <c r="K404" i="1"/>
  <c r="K136" i="1"/>
  <c r="K140" i="1"/>
  <c r="K330" i="1"/>
  <c r="K152" i="1"/>
  <c r="K132" i="1"/>
  <c r="K22" i="1"/>
  <c r="K298" i="1"/>
  <c r="K366" i="1"/>
  <c r="K397" i="1"/>
  <c r="K414" i="1"/>
  <c r="K288" i="1"/>
  <c r="I453" i="1"/>
  <c r="K63" i="1"/>
  <c r="K291" i="1"/>
  <c r="K351" i="1"/>
  <c r="K391" i="1"/>
  <c r="K411" i="1"/>
  <c r="K278" i="1"/>
  <c r="K251" i="1"/>
  <c r="K233" i="1"/>
  <c r="I65" i="1"/>
  <c r="G65" i="1"/>
  <c r="I451" i="1" l="1"/>
  <c r="K65" i="1"/>
  <c r="K415" i="1"/>
  <c r="I450" i="1"/>
  <c r="I454" i="1" l="1"/>
  <c r="I456" i="1" s="1"/>
</calcChain>
</file>

<file path=xl/sharedStrings.xml><?xml version="1.0" encoding="utf-8"?>
<sst xmlns="http://schemas.openxmlformats.org/spreadsheetml/2006/main" count="505" uniqueCount="493">
  <si>
    <t>Proposed</t>
  </si>
  <si>
    <t>Percentage</t>
  </si>
  <si>
    <t>2024 Budget</t>
  </si>
  <si>
    <t>Increase</t>
  </si>
  <si>
    <t>GEN · GENERAL FUND INCOME</t>
  </si>
  <si>
    <t>3100 · REVENUE FROM TAXES</t>
  </si>
  <si>
    <t>3120001 · Land Use Change Tax</t>
  </si>
  <si>
    <t>3185001 · Yield Tax</t>
  </si>
  <si>
    <t>3187001 · Excavation Tax</t>
  </si>
  <si>
    <t>3190001 · Property Tax Interest</t>
  </si>
  <si>
    <t>3191001 · Tax Lien Interest &amp; Cost</t>
  </si>
  <si>
    <t>Total 3100 · REVENUE FROM TAXES</t>
  </si>
  <si>
    <t>3200 · FROM  LICENSES, PERMITS &amp; FEES</t>
  </si>
  <si>
    <t>3220001 · Motor Vehicle Permit Fees</t>
  </si>
  <si>
    <t>3230001 · Building Permits</t>
  </si>
  <si>
    <t>3290001 · Vital Statistics</t>
  </si>
  <si>
    <t>3290002 · U C C's</t>
  </si>
  <si>
    <t>3290003 · Dog Licenses</t>
  </si>
  <si>
    <t>3290004 · Dog Fines</t>
  </si>
  <si>
    <t>3290005 · Misc. Fees</t>
  </si>
  <si>
    <t>3290015 · Boat Registration</t>
  </si>
  <si>
    <t>3290020 · TC Off Highway Recreational Vehicles</t>
  </si>
  <si>
    <t>Total 3200 · FROM  LICENSES, PERMITS &amp; FEES</t>
  </si>
  <si>
    <t>3352001 · Meals &amp; Rooms</t>
  </si>
  <si>
    <t>3353001 · NH Highway Grant</t>
  </si>
  <si>
    <t>3356001 · State &amp; Federal Forest Land Reimbursement</t>
  </si>
  <si>
    <t>3359005 · Police Dept. Grants</t>
  </si>
  <si>
    <t>3359006 · Fire Dept. Grants</t>
  </si>
  <si>
    <t>3379 · REVENUE FROM OTHER GOVERNMENTS</t>
  </si>
  <si>
    <t>3379001 · Library Payroll Reimbursement</t>
  </si>
  <si>
    <t>3379003 · Vilas Pool Park Wage Reinbursement</t>
  </si>
  <si>
    <t>Total 3379 · REVENUE FROM OTHER GOVERNMENTS</t>
  </si>
  <si>
    <t>3401 · INCOME FROM DEPARTMENTS</t>
  </si>
  <si>
    <t>3401122 · Ambulance Dept</t>
  </si>
  <si>
    <t>3401132 · Executive Revenue</t>
  </si>
  <si>
    <t>3401191 · Planning &amp; Zoning Revenue</t>
  </si>
  <si>
    <t>3401215 · Ambulance Reimbursement</t>
  </si>
  <si>
    <t>3401321 · Transfer Station Fund</t>
  </si>
  <si>
    <t>3401421 · Police Department Revenue</t>
  </si>
  <si>
    <t>Total 3401 · INCOME FROM DEPARTMENTS</t>
  </si>
  <si>
    <t>3502 · INTEREST ON INVESTMENTS</t>
  </si>
  <si>
    <t>3502001 · Interest from Savings</t>
  </si>
  <si>
    <t>3502002 · Interest from Cemetery Trust Funds</t>
  </si>
  <si>
    <t>Total 3502 · INTEREST ON INVESTMENTS</t>
  </si>
  <si>
    <t>3508001 · Vilas Trust Fund Revenue</t>
  </si>
  <si>
    <t>3509 · MISCELLANEOUS REVENUES</t>
  </si>
  <si>
    <t>3509001 · Miscellaneous Refunds</t>
  </si>
  <si>
    <t xml:space="preserve">3509002 · Town Hall Rental </t>
  </si>
  <si>
    <t>Total 3509 · MISCELLANEOUS REVENUES</t>
  </si>
  <si>
    <t>3915 · CAPITAL RESERVES</t>
  </si>
  <si>
    <t>3915001 · Capital Reserve Proceeds</t>
  </si>
  <si>
    <t>Total 3915 · CAPITAL RESERVES</t>
  </si>
  <si>
    <t>Total GEN · GENERAL FUND INCOME</t>
  </si>
  <si>
    <t>01E · GENERAL GOVERNMENT</t>
  </si>
  <si>
    <t>4130 · EXECUTIVE</t>
  </si>
  <si>
    <t>4130121 · EX Firms Used</t>
  </si>
  <si>
    <t>4130130 · EX Selectmen Wages</t>
  </si>
  <si>
    <t>4130295 · EX Mileage</t>
  </si>
  <si>
    <t>4130325 · EX Advertising</t>
  </si>
  <si>
    <t xml:space="preserve">4130341 · EX Telephone </t>
  </si>
  <si>
    <t>4130550 · EX Town Reports</t>
  </si>
  <si>
    <t>4130560 · EX Conferences, Dues &amp; Subscriptions</t>
  </si>
  <si>
    <t>4130620 · EX Supplies</t>
  </si>
  <si>
    <t>4130621 · EX Software Support</t>
  </si>
  <si>
    <t>4130625 · EX Postage</t>
  </si>
  <si>
    <t>4130630 · EX Repairs &amp; Maintenance</t>
  </si>
  <si>
    <t>4130670 · EX Publications</t>
  </si>
  <si>
    <t>4130740 · EX New Equipment</t>
  </si>
  <si>
    <t>4130820 · Trustee of Trust Fund Wages</t>
  </si>
  <si>
    <t>Total 4130 · EXECUTIVE</t>
  </si>
  <si>
    <t>4140 · TOWN CLERK</t>
  </si>
  <si>
    <t>4140120 · TC Deputy Clerk Wages</t>
  </si>
  <si>
    <t>4140130 · TC Wages</t>
  </si>
  <si>
    <t>4140295 · TC Mileage</t>
  </si>
  <si>
    <t>4140325 · TC Advertising</t>
  </si>
  <si>
    <t>4140341 · TC Telephone</t>
  </si>
  <si>
    <t>4140560 · TC Conferences, Dues, Subscriptions &amp; Training</t>
  </si>
  <si>
    <t>4140620 · TC Supplies</t>
  </si>
  <si>
    <t>4140621 · TC Software Support</t>
  </si>
  <si>
    <t>4140625 · TC Postage</t>
  </si>
  <si>
    <t>4140626 · TC Dog Licenses</t>
  </si>
  <si>
    <t>4140628 · TC Vital Stats</t>
  </si>
  <si>
    <t>4140629 · TC Off Highway Recreational Vehicles</t>
  </si>
  <si>
    <t>4140630 · TC Repairs &amp; Maintenance</t>
  </si>
  <si>
    <t>4140670 · TC Publications</t>
  </si>
  <si>
    <t>4140740 · TC New Equipment</t>
  </si>
  <si>
    <t>Total 4140 · TOWN CLERK</t>
  </si>
  <si>
    <t>4141 · ELECTION</t>
  </si>
  <si>
    <t>4141120 · EL Wages</t>
  </si>
  <si>
    <t>4141295 · EL Mileage</t>
  </si>
  <si>
    <t>4141325 · EL Advertising</t>
  </si>
  <si>
    <t>4141615 · EL Training</t>
  </si>
  <si>
    <t>4141620 · EL Supplies</t>
  </si>
  <si>
    <t>4141625 · EL Postage</t>
  </si>
  <si>
    <t>4141740 · EL New Equipment</t>
  </si>
  <si>
    <t>Total 4141 · ELECTION</t>
  </si>
  <si>
    <t xml:space="preserve"> </t>
  </si>
  <si>
    <t>4150 · TAX COLLECTOR</t>
  </si>
  <si>
    <t>4150120 · TX Deputy Wages</t>
  </si>
  <si>
    <t>4150130 · TX Wages</t>
  </si>
  <si>
    <t>4150295 · TX Mileage</t>
  </si>
  <si>
    <t>4150325 · TX Advertising</t>
  </si>
  <si>
    <t>4150341 · TX Telephone</t>
  </si>
  <si>
    <t>4150560 · TX Conferences, Dues, Subscriptions &amp; Training</t>
  </si>
  <si>
    <t>4150620 · TX Supplies</t>
  </si>
  <si>
    <t>4150621 · TX Software Support</t>
  </si>
  <si>
    <t>4150622 · TX Cheshire Registry of Deeds</t>
  </si>
  <si>
    <t>4150623 · TX Lien Title Search</t>
  </si>
  <si>
    <t>4150625 · TX Postage</t>
  </si>
  <si>
    <t>4150630 · TX Repairs &amp; Maintenance</t>
  </si>
  <si>
    <t>4150740 · TX New Equipment</t>
  </si>
  <si>
    <t>Total 4150 · TAX COLLECTOR</t>
  </si>
  <si>
    <t>4151 · TREASURER</t>
  </si>
  <si>
    <t>4151130 · Treasurer Wages</t>
  </si>
  <si>
    <t>4151620 · Treasurer Supplies</t>
  </si>
  <si>
    <t>Total 4151 · TREASURER</t>
  </si>
  <si>
    <t>4152 · AUDITORS &amp; ASSESSORS</t>
  </si>
  <si>
    <t>4152301 · Auditors</t>
  </si>
  <si>
    <t>4152312 · Assessors</t>
  </si>
  <si>
    <t>Total 4152 · AUDITORS &amp; ASSESSORS</t>
  </si>
  <si>
    <t>4153 · LEGAL FEES</t>
  </si>
  <si>
    <t>4153320 · Legal Expenses</t>
  </si>
  <si>
    <t>Total 4153 · LEGAL FEES</t>
  </si>
  <si>
    <t>4155 · PERSONNEL ADMINISTRATION</t>
  </si>
  <si>
    <t>4155210 · PA Health Insurance</t>
  </si>
  <si>
    <t>4155211 · PA Dental Insurance</t>
  </si>
  <si>
    <t>4155220 · PA FICA &amp; MEDI</t>
  </si>
  <si>
    <t>4155230 · PA Police Retirement</t>
  </si>
  <si>
    <t>4155231 · PA Retirement</t>
  </si>
  <si>
    <t>4155250 · PA Unemployment Insurance</t>
  </si>
  <si>
    <t>From Primex</t>
  </si>
  <si>
    <t>4155260 · PA Worker's Comp</t>
  </si>
  <si>
    <t>Total 4155 · PERSONNEL ADMINISTRATION</t>
  </si>
  <si>
    <t>4191 · PLANNING &amp; ZONING</t>
  </si>
  <si>
    <t>4191120 · PZ Administrator Wages</t>
  </si>
  <si>
    <t>4191325 · PZ Advertising</t>
  </si>
  <si>
    <t>4191390 · PZ Town Maps</t>
  </si>
  <si>
    <t>4191560 · PZ Conferences, Dues &amp; Subscriptions</t>
  </si>
  <si>
    <t>4191620 · PB Supplies</t>
  </si>
  <si>
    <t>4191625 · PZ Postage</t>
  </si>
  <si>
    <t>4191670 · PZ Publications</t>
  </si>
  <si>
    <t>4191720 · ZBA Officer Wages</t>
  </si>
  <si>
    <t>Total 4191 · PLANNING &amp; ZONING</t>
  </si>
  <si>
    <t>4194 · GENERAL GOVERNMENT</t>
  </si>
  <si>
    <t>4194110 · GG Wages</t>
  </si>
  <si>
    <t>4194213 · GG Vilas Dam &amp; Warren Dam</t>
  </si>
  <si>
    <t>4194314 · GG Surveying</t>
  </si>
  <si>
    <t>4194359 · GG Grants</t>
  </si>
  <si>
    <t>4194364 · GG Friendly Meals Propane</t>
  </si>
  <si>
    <t>4194365 · GG Friendly Meals Electricity</t>
  </si>
  <si>
    <t xml:space="preserve">4194410 · GG Electricity </t>
  </si>
  <si>
    <t>4194411 · GG Heating Oil</t>
  </si>
  <si>
    <t>4194620 · GG Supplies</t>
  </si>
  <si>
    <t>4194629 · GG Internet Access</t>
  </si>
  <si>
    <t>4194630 · GG Maintenance &amp; Repairs</t>
  </si>
  <si>
    <t xml:space="preserve">4194720 · GG Buildings </t>
  </si>
  <si>
    <t>4194740 · GG New Equipment</t>
  </si>
  <si>
    <t>4194741 · GG Fuel Station</t>
  </si>
  <si>
    <t>4194800 · GG Miscellaneous</t>
  </si>
  <si>
    <t>Total 4194 · GENERAL GOVERNMENT</t>
  </si>
  <si>
    <t>4195 · CEMETERIES</t>
  </si>
  <si>
    <t>4195120 · CEM Wages</t>
  </si>
  <si>
    <t>4195412 · CEM Tree Work</t>
  </si>
  <si>
    <t>4195560 · CEM Conferences, Dues &amp; Subscriptions</t>
  </si>
  <si>
    <t>4195600 · CEM Loam &amp; Seed</t>
  </si>
  <si>
    <t>4195620 · CEM Supplies</t>
  </si>
  <si>
    <t>4195630 · CEM Equipment Maintenance &amp; Repairs</t>
  </si>
  <si>
    <t>4195640 · CEM Headstone Repair</t>
  </si>
  <si>
    <t>4195646 · CEM Equipment Rental</t>
  </si>
  <si>
    <t>4195654 · CEM Fence, Gate, Wall Repair</t>
  </si>
  <si>
    <t>4195740 · CEM New Equipment</t>
  </si>
  <si>
    <t>Total 4195 · CEMETERIES</t>
  </si>
  <si>
    <t>4196 · INSURANCE NOT ALLOCATED (PRIMEX)</t>
  </si>
  <si>
    <t>4196330 · Insurance: Property &amp; Liability</t>
  </si>
  <si>
    <t>4196 · INSURANCE NOT ALLOCATED (PRIMEX) - Other</t>
  </si>
  <si>
    <t>Total 4196 · INSURANCE NOT ALLOCATED (PRIMEX)</t>
  </si>
  <si>
    <t>4197 · REGIONAL ASSOCIATIONS</t>
  </si>
  <si>
    <t>4197001 · Regional Associations</t>
  </si>
  <si>
    <t>Total 4197 · REGIONAL ASSOCIATIONS</t>
  </si>
  <si>
    <t>4210 · POLICE DEPARTMENT</t>
  </si>
  <si>
    <t>4210110 · PD Chief Wages</t>
  </si>
  <si>
    <t>4210111 · PD Full Time Police Wages</t>
  </si>
  <si>
    <t>4210112 · PD  Animal Control Officer Wages</t>
  </si>
  <si>
    <t>4210115 · PD Part Time Police Wages</t>
  </si>
  <si>
    <t>4210120 · PD Administrator Wages</t>
  </si>
  <si>
    <t>4210125 · PD Private Duty</t>
  </si>
  <si>
    <t>4210140 · PD Overtime Wages</t>
  </si>
  <si>
    <t>4210295 · PD Mileage</t>
  </si>
  <si>
    <t>4210320 · PD Prosecutor Program</t>
  </si>
  <si>
    <t>4210325 · PD Advertising</t>
  </si>
  <si>
    <t xml:space="preserve">4210341 · PD Telephone </t>
  </si>
  <si>
    <t>4210342 · PD Cell Phones</t>
  </si>
  <si>
    <t>4210359 · PD Grants</t>
  </si>
  <si>
    <t>4210411 · PD Fuel</t>
  </si>
  <si>
    <t>4210560 · PD Conferences, Dues &amp; Subscriptions</t>
  </si>
  <si>
    <t>4210615 · PD Training</t>
  </si>
  <si>
    <t>4210616 · PD Fire Arms Training</t>
  </si>
  <si>
    <t>4210620 · PD Supplies</t>
  </si>
  <si>
    <t>4210621 · PD Software Support</t>
  </si>
  <si>
    <t>4210624 · PD Uniforms</t>
  </si>
  <si>
    <t>4210625 · PD Postage</t>
  </si>
  <si>
    <t>4210630 · PD Equipment Maintenance &amp; Repairs</t>
  </si>
  <si>
    <t>4210660 · PD Vehicle Repairs</t>
  </si>
  <si>
    <t>4210665 · PD  Radio Repair</t>
  </si>
  <si>
    <t>4210667 · PD  Animal Control Expenses</t>
  </si>
  <si>
    <t>4210670 · PD Publications</t>
  </si>
  <si>
    <t>4210675 · PD Vehicle Lease</t>
  </si>
  <si>
    <t>4210720 · PD Road Detail</t>
  </si>
  <si>
    <t>4210740 · PD New Equipment</t>
  </si>
  <si>
    <t>4210760 · PD Standard Operating Procedure Policy Development</t>
  </si>
  <si>
    <t>4210810 · PD Community Policing</t>
  </si>
  <si>
    <t>Total 4210 · POLICE DEPARTMENT</t>
  </si>
  <si>
    <t>4215 · AMBULANCE DEPARTMENT</t>
  </si>
  <si>
    <t>4215110 · AMB Chief Wages</t>
  </si>
  <si>
    <t>4215120 · AMB Wages</t>
  </si>
  <si>
    <t>Higher call volume, more members, and more training</t>
  </si>
  <si>
    <t>4215295 · AMB Mileage</t>
  </si>
  <si>
    <t>4215342 · AMB Cell phone</t>
  </si>
  <si>
    <t>4215350 · AMB Paramedic Expense</t>
  </si>
  <si>
    <t>4215351 · AMB Insurance Billing</t>
  </si>
  <si>
    <t>4215359 · AMB Grants</t>
  </si>
  <si>
    <t>4215560 · AMB Conferences, Dues &amp; Subscriptions</t>
  </si>
  <si>
    <t>4215615 · AMB Training</t>
  </si>
  <si>
    <t>4215620 · AMB Supplies</t>
  </si>
  <si>
    <t>4215627 · AMB Personal Protection</t>
  </si>
  <si>
    <t>4215630 · AMB Equipment Maintenance &amp; Repairs</t>
  </si>
  <si>
    <t>4215660 · AMB Repairs</t>
  </si>
  <si>
    <t>4215665 · AMB Radio Repair</t>
  </si>
  <si>
    <t>4215682 · AMB Oxygen</t>
  </si>
  <si>
    <t>4215740 · AMB New Equipment</t>
  </si>
  <si>
    <t>Total 4215 · AMBULANCE DEPARTMENT</t>
  </si>
  <si>
    <t>4220 · FIRE DEPARTMENT</t>
  </si>
  <si>
    <t>4220120 · FD Wages</t>
  </si>
  <si>
    <t>Increase in hours</t>
  </si>
  <si>
    <t>4220295 · FD Mileage</t>
  </si>
  <si>
    <t>4220341 · FD Telephone</t>
  </si>
  <si>
    <t>4220342 · FD Cell Phone</t>
  </si>
  <si>
    <t>4220359 · FD Grants</t>
  </si>
  <si>
    <t>4220411 · FD Fuel</t>
  </si>
  <si>
    <t>4220560 · FD Conferences, Dues &amp; Subscriptions</t>
  </si>
  <si>
    <t>4220615 · FD Training</t>
  </si>
  <si>
    <t>4220620 · FD Supplies</t>
  </si>
  <si>
    <t>4220625 · FD Postage</t>
  </si>
  <si>
    <t>4220630 · FD Equipment Maintenance &amp; Repairs</t>
  </si>
  <si>
    <t>4220660 · FD Vehicle Repairs</t>
  </si>
  <si>
    <t>4220665 · FD Radio Repairs</t>
  </si>
  <si>
    <t>4220670 · FD Publications</t>
  </si>
  <si>
    <t>4220740 · FD New Equipment</t>
  </si>
  <si>
    <t>4220745 · FD Physicals</t>
  </si>
  <si>
    <t>Total 4220 · FIRE DEPARTMENT</t>
  </si>
  <si>
    <t>4225 · FOREST FIRE</t>
  </si>
  <si>
    <t>4225120 · FF Wages</t>
  </si>
  <si>
    <t>4225359 · FF Forest Fire Grants</t>
  </si>
  <si>
    <t>4225418 · FF Mileage</t>
  </si>
  <si>
    <t>4225615 · FF Training</t>
  </si>
  <si>
    <t>4225620 · FF Supplies</t>
  </si>
  <si>
    <t>4225630 · FF Maintenance &amp; Repairs</t>
  </si>
  <si>
    <t>4225740 · FF New Equipment</t>
  </si>
  <si>
    <t>Total 4225 · FOREST FIRE</t>
  </si>
  <si>
    <t>4290 · EMERGENCY MANAGEMENT</t>
  </si>
  <si>
    <t>4290001 · EM Grants</t>
  </si>
  <si>
    <t>4290120 · EM Wages</t>
  </si>
  <si>
    <t>4290418 · EM Mileage</t>
  </si>
  <si>
    <t>4290620 · EM Supplies</t>
  </si>
  <si>
    <t>4290740 · EM Equipment</t>
  </si>
  <si>
    <t>4290800 · EM Keene Dispatch</t>
  </si>
  <si>
    <t>Total 4290 · EMERGENCY MANAGEMENT</t>
  </si>
  <si>
    <t>4299 · COMMUNICATIONS</t>
  </si>
  <si>
    <t>4299399 · Cobb Hill Comm. Tower</t>
  </si>
  <si>
    <t>Total 4299 · COMMUNICATIONS</t>
  </si>
  <si>
    <t>4311 · DPW ADMINISTRATION</t>
  </si>
  <si>
    <t>4311110 · DPW Administration Wages</t>
  </si>
  <si>
    <t>4311120 · DPW Administration Part Time Wages</t>
  </si>
  <si>
    <t>4311341 · DPW Telephone</t>
  </si>
  <si>
    <t>4311342 · DPW Cell Phone &amp; Pagers</t>
  </si>
  <si>
    <t>4311615 · DPW Training</t>
  </si>
  <si>
    <t>Total 4311 · DPW ADMINISTRATION</t>
  </si>
  <si>
    <t>4312 · DPW HIGHWAY &amp; STREETS</t>
  </si>
  <si>
    <t>4312110 · HW Full Time Wages</t>
  </si>
  <si>
    <t>4312120 · HW Part Time Wages</t>
  </si>
  <si>
    <t>4312140 · HW Over Time Wages</t>
  </si>
  <si>
    <t>4312295 · HW Mileage</t>
  </si>
  <si>
    <t>4312314 · HW Logging Inspection</t>
  </si>
  <si>
    <t>4312325 · HW Advertising</t>
  </si>
  <si>
    <t>4312393 · HW Sweeping</t>
  </si>
  <si>
    <t>4312394 · HW Contract Equipment &amp; Labor</t>
  </si>
  <si>
    <t>4312395 · HW Paving</t>
  </si>
  <si>
    <t>4312397 · HW Road Striping</t>
  </si>
  <si>
    <t>4312398 · HW Mowing</t>
  </si>
  <si>
    <t>4312412 · HW Dead Tree Work</t>
  </si>
  <si>
    <t>4312440 · HW Equipment Rental</t>
  </si>
  <si>
    <t>4312560 · HW Conferences, Dues &amp;  Subscriptions</t>
  </si>
  <si>
    <t>4312620 · HW Shop Supplies</t>
  </si>
  <si>
    <t>4312624 · HW Uniforms</t>
  </si>
  <si>
    <t>4312630 · HW Vehicle Maintenance</t>
  </si>
  <si>
    <t>4312660 · HW Vehicle Repairs</t>
  </si>
  <si>
    <t>4312665 · HW Radio Repairs</t>
  </si>
  <si>
    <t>4312681 · HW Gravel</t>
  </si>
  <si>
    <t xml:space="preserve">4312682 · HW Dust Control </t>
  </si>
  <si>
    <t>4312683 · HW Cold Patch</t>
  </si>
  <si>
    <t>4312684 · HW Tools</t>
  </si>
  <si>
    <t>4312685 · HW Salt</t>
  </si>
  <si>
    <t>4312686 · HW Culverts</t>
  </si>
  <si>
    <t>4312687 · HW Sand</t>
  </si>
  <si>
    <t>4312688 · HW Cutting Edges</t>
  </si>
  <si>
    <t>4312689 · HW Asphalt Crack Seal</t>
  </si>
  <si>
    <t>4312740 · HW New Equipment</t>
  </si>
  <si>
    <t>Total 4312 · DPW HIGHWAY &amp; STREETS</t>
  </si>
  <si>
    <t>4316 · STREET LIGHTING</t>
  </si>
  <si>
    <t>4316410 · SL Street Lighting</t>
  </si>
  <si>
    <t>Total 4316 · STREET LIGHTING</t>
  </si>
  <si>
    <t>4321 · SANITATION ADMINISTRATION</t>
  </si>
  <si>
    <t>4321110 · SA Director Wages</t>
  </si>
  <si>
    <t>4321120 · SA Part Time Wages</t>
  </si>
  <si>
    <t>4321295 · SA Mileage</t>
  </si>
  <si>
    <t>4321325 · SA Advertising</t>
  </si>
  <si>
    <t>4321341 · SA Telephone</t>
  </si>
  <si>
    <t>4321359 · SA Grants</t>
  </si>
  <si>
    <t>4321411 · SA Fuel</t>
  </si>
  <si>
    <t>4321440 · SA Equipment Rentals</t>
  </si>
  <si>
    <t>4321560 · SA Conferences, Dues &amp; Subscriptions</t>
  </si>
  <si>
    <t>4321615 · SA Training</t>
  </si>
  <si>
    <t>4321620 · SA Supplies</t>
  </si>
  <si>
    <t>4321624 · SA Uniforms</t>
  </si>
  <si>
    <t>4321630 · SA Equipment Maintenance &amp; Repairs</t>
  </si>
  <si>
    <t>4321660 · SA Vehicle Repairs</t>
  </si>
  <si>
    <t>4321720 · SA Building &amp; Grounds</t>
  </si>
  <si>
    <t>4321740 · SA New Equipment</t>
  </si>
  <si>
    <t>Total 4321 · SANITATION ADMINISTRATION</t>
  </si>
  <si>
    <t>4324 · SOLID WASTE/RECYCLING DISPOSAL</t>
  </si>
  <si>
    <t>4324289 · SWD Hazardous Waste Disposal</t>
  </si>
  <si>
    <t>4324376 · SWD Construction &amp; Demolition (C&amp;D)</t>
  </si>
  <si>
    <t>4324377 · SWD Municipal Solid Waste Disposal (MSW – Compactors)</t>
  </si>
  <si>
    <t>4324382 · SWD Trucking</t>
  </si>
  <si>
    <t>4324383 · SWD Processed Glass Aggregate (PGA)</t>
  </si>
  <si>
    <t>4324385 · SWD Fluorescent Bulbs</t>
  </si>
  <si>
    <t>4324386 · SWD Propane</t>
  </si>
  <si>
    <t>4324387 · SWD Tires</t>
  </si>
  <si>
    <t>4324388 · SWD Electronics</t>
  </si>
  <si>
    <t>4324389 · SWD Freon</t>
  </si>
  <si>
    <t>4324396 · SWD Batteries</t>
  </si>
  <si>
    <t>4324414 · SWD Paper</t>
  </si>
  <si>
    <t>4324415 · SWD Cardboard</t>
  </si>
  <si>
    <t>Total 4324 · SOLID WASTE/RECYCLING DISPOSAL</t>
  </si>
  <si>
    <t>4415 · HEALTH AGENCIES</t>
  </si>
  <si>
    <t>4415350 · Health Agencies</t>
  </si>
  <si>
    <t>4415560 · Conferences, Dues &amp; Subscriptions</t>
  </si>
  <si>
    <t>Total 4415 · HEALTH AGENCIES</t>
  </si>
  <si>
    <t>4442 · WELFARE</t>
  </si>
  <si>
    <t>4442350 · WE Medical</t>
  </si>
  <si>
    <t>4442355 · WE Rent</t>
  </si>
  <si>
    <t>4442360 · WE Food</t>
  </si>
  <si>
    <t>4442361 · WE Utilities</t>
  </si>
  <si>
    <t>4442362 · WE Heat</t>
  </si>
  <si>
    <t>4442363 · WE Auto</t>
  </si>
  <si>
    <t>4442560 · WE Conferences, Dues &amp; Subscriptions</t>
  </si>
  <si>
    <t>Total 4442 · WELFARE</t>
  </si>
  <si>
    <t>4521110 · PR Director Wages</t>
  </si>
  <si>
    <t>4520120 · PR Wages</t>
  </si>
  <si>
    <t>4520140 · PR Over Time Wages</t>
  </si>
  <si>
    <t>4520440 · PR Equipment Rental</t>
  </si>
  <si>
    <t>4520620 · PR Supplies</t>
  </si>
  <si>
    <t>4520630 · PR Equipment Maintenance &amp; Repairs</t>
  </si>
  <si>
    <t>4520740 · PR New Equipment</t>
  </si>
  <si>
    <t>Total 4520 · DPW PARKS &amp; RECREATION</t>
  </si>
  <si>
    <t>4550 · LIBRARY</t>
  </si>
  <si>
    <t>4550120 · Library Appropriations: Payroll</t>
  </si>
  <si>
    <t>4550121 · Library Appropriations: Bills</t>
  </si>
  <si>
    <t>4550122 · Library Telephone</t>
  </si>
  <si>
    <t>4550123 · Library Electricity</t>
  </si>
  <si>
    <t>Total 4550 · LIBRARY</t>
  </si>
  <si>
    <t>4581 · VILAS POOL PARK</t>
  </si>
  <si>
    <t>4581120 · OCR Vilas Pool Park Wages</t>
  </si>
  <si>
    <t>Total 4581 · VILAS POOL PARK</t>
  </si>
  <si>
    <t>4583 · PATRIOTIC PURPOSES</t>
  </si>
  <si>
    <t>4583620 · PP Town Appropriation</t>
  </si>
  <si>
    <t>4583680 · PP Vilas Pool Park</t>
  </si>
  <si>
    <t>Total 4583 · PATRIOTIC PURPOSES</t>
  </si>
  <si>
    <t>4610 · CONSERVATION COMMISSION</t>
  </si>
  <si>
    <t>4610356 · CC NRI</t>
  </si>
  <si>
    <t>4610502 · CC Workshops</t>
  </si>
  <si>
    <t>4610560 · CC Conferences, Dues &amp; Subscriptions</t>
  </si>
  <si>
    <t>4610620 · CC Supplies</t>
  </si>
  <si>
    <t>4610800 · CC Other</t>
  </si>
  <si>
    <t>Total 4610 · CONSERVATION COMMISSION</t>
  </si>
  <si>
    <t>4723 · DEBT INTEREST (TAN)</t>
  </si>
  <si>
    <t>4723340 · Debt T.A.N. Interest</t>
  </si>
  <si>
    <t>Total 4723 · DEBT INTEREST (TAN)</t>
  </si>
  <si>
    <t>Total 01E · GENERAL GOVERNMENT</t>
  </si>
  <si>
    <t>4902 · CAPITAL OUTLAY VEHICLES &amp; EQUIPMENT</t>
  </si>
  <si>
    <t>Total 4902 · CAPITAL OUTLAY VEHICLES &amp; EQUIP</t>
  </si>
  <si>
    <t>4903 · CAPITAL OUTLAY BUILDINGS</t>
  </si>
  <si>
    <t>Total 4903 · CAPITAL OUTLAY BUILDINGS</t>
  </si>
  <si>
    <t>4909 · IMPROVEMENTS NOT ON BUILDINGS</t>
  </si>
  <si>
    <t>Total 4909 · IMPROVEMENTS NOT ON BUILDINGS</t>
  </si>
  <si>
    <t>4915 · TRANSFERS TO CAPITAL RESERVE FUNDS</t>
  </si>
  <si>
    <t>Total 4915 · TRANSFERS TO CAPITAL RESERVE FUNDS</t>
  </si>
  <si>
    <t>Total Expense</t>
  </si>
  <si>
    <t>Estimated Revenue</t>
  </si>
  <si>
    <t>Unassigned Fund Balance to be applied</t>
  </si>
  <si>
    <t>Capital Reserve Funds to be applied</t>
  </si>
  <si>
    <t>Estimated Tax Increase</t>
  </si>
  <si>
    <t>2% increase</t>
  </si>
  <si>
    <t>3% increase</t>
  </si>
  <si>
    <t>2025 Budget</t>
  </si>
  <si>
    <t>Estimated Taxes To Be Raised 2025</t>
  </si>
  <si>
    <t>Taxes Raised 2024</t>
  </si>
  <si>
    <r>
      <t>Proposed 2025</t>
    </r>
    <r>
      <rPr>
        <b/>
        <sz val="10"/>
        <color rgb="FF000000"/>
        <rFont val="Arial"/>
        <family val="2"/>
      </rPr>
      <t xml:space="preserve"> Notes</t>
    </r>
  </si>
  <si>
    <t>Added East FD</t>
  </si>
  <si>
    <t>per 2024 actual</t>
  </si>
  <si>
    <t>4312690 · HW Glass Road Base Cleanup</t>
  </si>
  <si>
    <t>Moved Wages to AMB&amp;Parks</t>
  </si>
  <si>
    <t>GENERAL FUND EXPENSES (WA 2 2025: taxation)</t>
  </si>
  <si>
    <t>3911-Ambulance Revolving Fund</t>
  </si>
  <si>
    <t>4290341 · EM Cell Phone</t>
  </si>
  <si>
    <t>4290342 · EM Tablet</t>
  </si>
  <si>
    <t>As Requested</t>
  </si>
  <si>
    <t>2024 Purchase</t>
  </si>
  <si>
    <t>OT plus Grant</t>
  </si>
  <si>
    <t>Wages moved from xfer station</t>
  </si>
  <si>
    <t>Increase in serious calls</t>
  </si>
  <si>
    <t>Increase in calls</t>
  </si>
  <si>
    <t>3rd Ambulance</t>
  </si>
  <si>
    <t>Clean up on Cobb Hill</t>
  </si>
  <si>
    <t>Cost increase</t>
  </si>
  <si>
    <t>YTD actuals</t>
  </si>
  <si>
    <t>Moved from xfer station</t>
  </si>
  <si>
    <t>Needed Maint.</t>
  </si>
  <si>
    <t xml:space="preserve">VP reimburses </t>
  </si>
  <si>
    <t>49092503 WA #03 Hill Road Bridge</t>
  </si>
  <si>
    <t>49092504 WA #04 Comstock Road Bridge</t>
  </si>
  <si>
    <t>49022505 WA #05 FD Turnout Gear</t>
  </si>
  <si>
    <t>49022506 WA #06 FD SCBA</t>
  </si>
  <si>
    <t>49152507 WA #07 Transfer Station CR</t>
  </si>
  <si>
    <t>49152508 WA #08 Library CR</t>
  </si>
  <si>
    <t>49152509 WA #09 Ambulance CR</t>
  </si>
  <si>
    <t>49152510 WA #10 Police CR</t>
  </si>
  <si>
    <t>49152511 WA #11 Highway CR</t>
  </si>
  <si>
    <t>49152512 WA #12 Vilas Pool CR</t>
  </si>
  <si>
    <t>49152513 WA #13 FD CR</t>
  </si>
  <si>
    <t>49152514 WA #14 Generator CR</t>
  </si>
  <si>
    <t>49152515 WA #15 Bridge CR</t>
  </si>
  <si>
    <t>CIP Numbers</t>
  </si>
  <si>
    <t>3369001 · State Bridge Aid</t>
  </si>
  <si>
    <t xml:space="preserve"> · FROM STATE OF NH</t>
  </si>
  <si>
    <t>Total · FROM STATE OF NH</t>
  </si>
  <si>
    <t xml:space="preserve"> · FROM THE FEDERAL GOVERNMENT</t>
  </si>
  <si>
    <t>Total · FROM THE FEDERAL GOVERNMENT</t>
  </si>
  <si>
    <t>3319001 · MOBIL Bridge Reimbursement</t>
  </si>
  <si>
    <t>2024 Actual</t>
  </si>
  <si>
    <t>New PT Officer</t>
  </si>
  <si>
    <t xml:space="preserve">4130342 · EX Cellphone </t>
  </si>
  <si>
    <t>Laptop w/setup</t>
  </si>
  <si>
    <t>2024 Revenue &amp; Expense are current as of 12/31/24</t>
  </si>
  <si>
    <t>Proposed 2025 Budget is current as of 1/1/25</t>
  </si>
  <si>
    <t>??</t>
  </si>
  <si>
    <t>3508 · CONTRIBUTIONS AND DONATIONS</t>
  </si>
  <si>
    <t>Total 3508 · CONTRIBUTIONS AND DONATIONS</t>
  </si>
  <si>
    <t>4210811 · PD Hiring Process</t>
  </si>
  <si>
    <t>4411 · HEALTH ADMINISTRATION</t>
  </si>
  <si>
    <t>44111 · Health Officer Wages</t>
  </si>
  <si>
    <t>Total 4411 · HEALTH ADMINISTRATION</t>
  </si>
  <si>
    <t>49032518 WA #17 Gazebo Roof</t>
  </si>
  <si>
    <t>49032519 WA #18 Historical Society Roof</t>
  </si>
  <si>
    <t>49152520 WA #19 PD Cameras CR</t>
  </si>
  <si>
    <t>TOTAL WARRANT ARTICLES USING TAXATION OTHER THAN #2</t>
  </si>
  <si>
    <t>2024 IT Project Completed</t>
  </si>
  <si>
    <t>All Ambulance revenue now goes to Revolving Fund</t>
  </si>
  <si>
    <t>HPUE (cellular WiFi for cruisers) added</t>
  </si>
  <si>
    <t>No more ARPA funds to use</t>
  </si>
  <si>
    <t>Was moved from GG</t>
  </si>
  <si>
    <t>Moved here from other lines</t>
  </si>
  <si>
    <t>49152520 WA #22 Dam CR</t>
  </si>
  <si>
    <t>49022524 WA #24 Ballot Counting Machine</t>
  </si>
  <si>
    <t>Revaluation</t>
  </si>
  <si>
    <t>Inflation</t>
  </si>
  <si>
    <t>4210820 · PD Sign Trailer Subscription</t>
  </si>
  <si>
    <t>Annual Subscription Approved by Warrant Article in 2024. Cannot Remove.</t>
  </si>
  <si>
    <t>4130110 · EX Office Admin Wages</t>
  </si>
  <si>
    <t>Existing position</t>
  </si>
  <si>
    <t>New proposed position</t>
  </si>
  <si>
    <t>4130111 · EX Admin Assistant Wages</t>
  </si>
  <si>
    <t>4130112 · EX Recording Secretary Wages</t>
  </si>
  <si>
    <t>4130113 · EX Land Use Clerk Wages</t>
  </si>
  <si>
    <t>4130114 · EX Bookkeeper Wages</t>
  </si>
  <si>
    <t>Existing position/increased hours/2% wage increase</t>
  </si>
  <si>
    <t>Existing position/additional duties</t>
  </si>
  <si>
    <t>3.09% increase</t>
  </si>
  <si>
    <t>$4k from ARPA</t>
  </si>
  <si>
    <t>3319002 · Cheshire County-ARPA Funds</t>
  </si>
  <si>
    <t>4520 · PR PARKS &amp; RECREATION</t>
  </si>
  <si>
    <t>Non-Financial Warrant Articles:
Article #16 Planning Board from 7 to 5 members
Article #20 Adopt RSA 31:19
Article #21 Rescind SB2
Article #23 Study on Withdrawal From FMRSD
Article #25 Ambulance Service Feasibility Study
Article #26 Food Freedom</t>
  </si>
  <si>
    <t>49152527 WA #27 Establish Public Waters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</si>
</sst>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\-#,##0.00"/>
    <numFmt numFmtId="165" formatCode="_(&quot;$&quot;* #,##0.00_);_(&quot;$&quot;* \(#,##0.00\);_(&quot;$&quot;* \-??_);_(@_)"/>
    <numFmt numFmtId="166" formatCode="[$$-409]#,##0.00;[Red]\-[$$-409]#,##0.00"/>
    <numFmt numFmtId="167" formatCode="0.000"/>
    <numFmt numFmtId="168" formatCode="&quot;$&quot;#,##0"/>
  </numFmts>
  <fonts count="20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323232"/>
      <name val="Arial"/>
      <family val="2"/>
    </font>
    <font>
      <sz val="10"/>
      <color rgb="FFFF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23232"/>
      <name val="Arial"/>
      <family val="2"/>
    </font>
    <font>
      <b/>
      <sz val="10"/>
      <color rgb="FF000000"/>
      <name val="Calibri"/>
      <family val="2"/>
    </font>
    <font>
      <b/>
      <sz val="10"/>
      <color rgb="FFFF0000"/>
      <name val="Arial"/>
      <family val="2"/>
    </font>
    <font>
      <b/>
      <sz val="10"/>
      <color rgb="FF0000EE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EE"/>
      <name val="Arial"/>
      <family val="2"/>
    </font>
    <font>
      <sz val="11"/>
      <color rgb="FF000000"/>
      <name val="Calibri"/>
      <family val="2"/>
    </font>
    <font>
      <b/>
      <sz val="10"/>
      <color rgb="FF323232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C5E0B4"/>
      </patternFill>
    </fill>
    <fill>
      <patternFill patternType="solid">
        <fgColor rgb="FF00B050"/>
        <bgColor rgb="FF008080"/>
      </patternFill>
    </fill>
    <fill>
      <patternFill patternType="solid">
        <fgColor rgb="FFC5E0B4"/>
        <bgColor rgb="FFC6EFCE"/>
      </patternFill>
    </fill>
    <fill>
      <patternFill patternType="solid">
        <fgColor rgb="FFFBE5D6"/>
        <bgColor rgb="FFF2F2F2"/>
      </patternFill>
    </fill>
    <fill>
      <patternFill patternType="solid">
        <fgColor rgb="FFF4B183"/>
        <bgColor rgb="FFFFC7CE"/>
      </patternFill>
    </fill>
    <fill>
      <patternFill patternType="solid">
        <fgColor rgb="FFFFD966"/>
        <bgColor rgb="FFF4B183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15" fillId="0" borderId="0" applyBorder="0" applyProtection="0"/>
    <xf numFmtId="9" fontId="15" fillId="0" borderId="0" applyBorder="0" applyProtection="0"/>
    <xf numFmtId="0" fontId="13" fillId="0" borderId="0"/>
    <xf numFmtId="0" fontId="15" fillId="0" borderId="0"/>
  </cellStyleXfs>
  <cellXfs count="10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3" fillId="0" borderId="1" xfId="0" applyFont="1" applyBorder="1"/>
    <xf numFmtId="165" fontId="2" fillId="0" borderId="1" xfId="1" applyFont="1" applyBorder="1" applyProtection="1"/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/>
    <xf numFmtId="165" fontId="5" fillId="0" borderId="1" xfId="1" applyFont="1" applyBorder="1" applyAlignment="1" applyProtection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165" fontId="8" fillId="0" borderId="1" xfId="1" applyFont="1" applyBorder="1" applyProtection="1"/>
    <xf numFmtId="165" fontId="8" fillId="0" borderId="1" xfId="1" applyFont="1" applyBorder="1" applyAlignment="1" applyProtection="1">
      <alignment wrapText="1"/>
    </xf>
    <xf numFmtId="49" fontId="1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/>
    <xf numFmtId="165" fontId="6" fillId="0" borderId="1" xfId="1" applyFont="1" applyBorder="1" applyProtection="1"/>
    <xf numFmtId="10" fontId="10" fillId="0" borderId="1" xfId="0" applyNumberFormat="1" applyFont="1" applyBorder="1"/>
    <xf numFmtId="165" fontId="5" fillId="0" borderId="1" xfId="1" applyFont="1" applyBorder="1" applyProtection="1"/>
    <xf numFmtId="49" fontId="14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/>
    <xf numFmtId="0" fontId="6" fillId="0" borderId="1" xfId="0" applyFont="1" applyBorder="1"/>
    <xf numFmtId="164" fontId="10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165" fontId="5" fillId="2" borderId="1" xfId="1" applyFont="1" applyFill="1" applyBorder="1" applyProtection="1"/>
    <xf numFmtId="165" fontId="5" fillId="3" borderId="1" xfId="1" applyFont="1" applyFill="1" applyBorder="1" applyProtection="1"/>
    <xf numFmtId="165" fontId="5" fillId="4" borderId="1" xfId="1" applyFont="1" applyFill="1" applyBorder="1" applyProtection="1"/>
    <xf numFmtId="165" fontId="5" fillId="5" borderId="1" xfId="1" applyFont="1" applyFill="1" applyBorder="1" applyProtection="1"/>
    <xf numFmtId="165" fontId="5" fillId="6" borderId="1" xfId="1" applyFont="1" applyFill="1" applyBorder="1" applyProtection="1"/>
    <xf numFmtId="10" fontId="5" fillId="8" borderId="1" xfId="2" applyNumberFormat="1" applyFont="1" applyFill="1" applyBorder="1" applyProtection="1"/>
    <xf numFmtId="0" fontId="2" fillId="0" borderId="4" xfId="0" applyFont="1" applyBorder="1"/>
    <xf numFmtId="0" fontId="2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66" fontId="6" fillId="0" borderId="1" xfId="0" applyNumberFormat="1" applyFont="1" applyBorder="1" applyAlignment="1" applyProtection="1">
      <alignment vertical="center" wrapText="1"/>
      <protection locked="0"/>
    </xf>
    <xf numFmtId="165" fontId="5" fillId="0" borderId="1" xfId="1" applyFont="1" applyBorder="1" applyProtection="1"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6" fillId="9" borderId="1" xfId="0" applyFont="1" applyFill="1" applyBorder="1" applyAlignment="1" applyProtection="1">
      <alignment vertical="center" wrapText="1"/>
      <protection locked="0"/>
    </xf>
    <xf numFmtId="0" fontId="17" fillId="9" borderId="1" xfId="0" applyFont="1" applyFill="1" applyBorder="1" applyAlignment="1" applyProtection="1">
      <alignment vertical="center" wrapText="1"/>
      <protection locked="0"/>
    </xf>
    <xf numFmtId="0" fontId="18" fillId="9" borderId="1" xfId="0" applyFont="1" applyFill="1" applyBorder="1" applyAlignment="1">
      <alignment vertical="center" wrapText="1"/>
    </xf>
    <xf numFmtId="165" fontId="18" fillId="0" borderId="1" xfId="1" applyFont="1" applyBorder="1" applyProtection="1"/>
    <xf numFmtId="166" fontId="18" fillId="9" borderId="1" xfId="0" applyNumberFormat="1" applyFont="1" applyFill="1" applyBorder="1" applyAlignment="1">
      <alignment vertical="center" wrapText="1"/>
    </xf>
    <xf numFmtId="49" fontId="16" fillId="0" borderId="1" xfId="0" applyNumberFormat="1" applyFont="1" applyBorder="1"/>
    <xf numFmtId="0" fontId="6" fillId="10" borderId="1" xfId="0" applyFont="1" applyFill="1" applyBorder="1" applyAlignment="1" applyProtection="1">
      <alignment horizontal="left" vertical="center" wrapText="1"/>
      <protection locked="0"/>
    </xf>
    <xf numFmtId="0" fontId="6" fillId="10" borderId="1" xfId="0" applyFont="1" applyFill="1" applyBorder="1" applyAlignment="1" applyProtection="1">
      <alignment vertical="center" wrapText="1"/>
      <protection locked="0"/>
    </xf>
    <xf numFmtId="167" fontId="6" fillId="0" borderId="1" xfId="0" applyNumberFormat="1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vertical="center" wrapText="1"/>
    </xf>
    <xf numFmtId="166" fontId="18" fillId="0" borderId="1" xfId="0" applyNumberFormat="1" applyFont="1" applyBorder="1" applyAlignment="1">
      <alignment vertical="center" wrapText="1"/>
    </xf>
    <xf numFmtId="0" fontId="2" fillId="9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wrapText="1"/>
    </xf>
    <xf numFmtId="4" fontId="6" fillId="9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4" applyFont="1" applyFill="1" applyBorder="1" applyAlignment="1">
      <alignment horizontal="right" wrapText="1"/>
    </xf>
    <xf numFmtId="0" fontId="2" fillId="3" borderId="1" xfId="4" applyFont="1" applyFill="1" applyBorder="1" applyAlignment="1">
      <alignment horizontal="right" wrapText="1"/>
    </xf>
    <xf numFmtId="0" fontId="2" fillId="4" borderId="1" xfId="4" applyFont="1" applyFill="1" applyBorder="1" applyAlignment="1">
      <alignment horizontal="right" wrapText="1"/>
    </xf>
    <xf numFmtId="0" fontId="2" fillId="5" borderId="1" xfId="4" applyFont="1" applyFill="1" applyBorder="1" applyAlignment="1">
      <alignment horizontal="right" wrapText="1"/>
    </xf>
    <xf numFmtId="0" fontId="2" fillId="6" borderId="1" xfId="4" applyFont="1" applyFill="1" applyBorder="1" applyAlignment="1">
      <alignment horizontal="right" wrapText="1"/>
    </xf>
    <xf numFmtId="0" fontId="2" fillId="7" borderId="1" xfId="4" applyFont="1" applyFill="1" applyBorder="1" applyAlignment="1">
      <alignment horizontal="right" wrapText="1"/>
    </xf>
    <xf numFmtId="0" fontId="6" fillId="9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 wrapText="1"/>
      <protection locked="0"/>
    </xf>
    <xf numFmtId="168" fontId="0" fillId="9" borderId="1" xfId="0" applyNumberFormat="1" applyFill="1" applyBorder="1"/>
    <xf numFmtId="49" fontId="5" fillId="0" borderId="5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3" fillId="0" borderId="5" xfId="0" applyNumberFormat="1" applyFont="1" applyBorder="1" applyAlignment="1">
      <alignment wrapText="1"/>
    </xf>
    <xf numFmtId="49" fontId="9" fillId="0" borderId="5" xfId="0" applyNumberFormat="1" applyFont="1" applyBorder="1"/>
    <xf numFmtId="49" fontId="3" fillId="0" borderId="5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vertical="center" wrapText="1"/>
    </xf>
    <xf numFmtId="0" fontId="3" fillId="0" borderId="5" xfId="0" applyFont="1" applyBorder="1"/>
    <xf numFmtId="49" fontId="5" fillId="0" borderId="3" xfId="0" applyNumberFormat="1" applyFont="1" applyBorder="1" applyAlignment="1">
      <alignment horizontal="center"/>
    </xf>
    <xf numFmtId="49" fontId="7" fillId="0" borderId="3" xfId="0" applyNumberFormat="1" applyFont="1" applyBorder="1"/>
    <xf numFmtId="49" fontId="3" fillId="0" borderId="3" xfId="0" applyNumberFormat="1" applyFont="1" applyBorder="1"/>
    <xf numFmtId="49" fontId="7" fillId="0" borderId="3" xfId="0" applyNumberFormat="1" applyFont="1" applyBorder="1" applyAlignment="1">
      <alignment wrapText="1"/>
    </xf>
    <xf numFmtId="4" fontId="7" fillId="0" borderId="3" xfId="0" applyNumberFormat="1" applyFont="1" applyBorder="1"/>
    <xf numFmtId="49" fontId="13" fillId="0" borderId="3" xfId="0" applyNumberFormat="1" applyFont="1" applyBorder="1"/>
    <xf numFmtId="4" fontId="19" fillId="0" borderId="1" xfId="0" applyNumberFormat="1" applyFont="1" applyBorder="1" applyAlignment="1">
      <alignment wrapText="1"/>
    </xf>
    <xf numFmtId="40" fontId="6" fillId="0" borderId="1" xfId="0" applyNumberFormat="1" applyFont="1" applyBorder="1" applyAlignment="1">
      <alignment horizontal="center"/>
    </xf>
    <xf numFmtId="40" fontId="6" fillId="0" borderId="1" xfId="0" applyNumberFormat="1" applyFont="1" applyBorder="1"/>
    <xf numFmtId="40" fontId="19" fillId="0" borderId="1" xfId="0" applyNumberFormat="1" applyFont="1" applyBorder="1" applyAlignment="1">
      <alignment wrapText="1"/>
    </xf>
    <xf numFmtId="40" fontId="11" fillId="0" borderId="1" xfId="0" applyNumberFormat="1" applyFont="1" applyBorder="1"/>
    <xf numFmtId="40" fontId="6" fillId="0" borderId="1" xfId="0" applyNumberFormat="1" applyFont="1" applyBorder="1" applyAlignment="1">
      <alignment wrapText="1"/>
    </xf>
    <xf numFmtId="40" fontId="2" fillId="0" borderId="1" xfId="0" applyNumberFormat="1" applyFont="1" applyBorder="1"/>
    <xf numFmtId="40" fontId="13" fillId="0" borderId="1" xfId="0" applyNumberFormat="1" applyFont="1" applyBorder="1"/>
    <xf numFmtId="40" fontId="12" fillId="0" borderId="1" xfId="0" applyNumberFormat="1" applyFont="1" applyBorder="1"/>
    <xf numFmtId="40" fontId="5" fillId="0" borderId="1" xfId="0" applyNumberFormat="1" applyFont="1" applyBorder="1"/>
  </cellXfs>
  <cellStyles count="5">
    <cellStyle name="Currency" xfId="1" builtinId="4"/>
    <cellStyle name="Normal" xfId="0" builtinId="0"/>
    <cellStyle name="Normal 2" xfId="3" xr:uid="{00000000-0005-0000-0000-000020000000}"/>
    <cellStyle name="Normal 3" xfId="4" xr:uid="{ABAAB174-C312-46A1-A0DD-9456A8F53299}"/>
    <cellStyle name="Percent" xfId="2" builtinId="5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ill>
        <patternFill>
          <bgColor rgb="FFF2F2F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2F2F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FBE5D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D966"/>
      <rgbColor rgb="0099CCFF"/>
      <rgbColor rgb="00F4B183"/>
      <rgbColor rgb="00CC99FF"/>
      <rgbColor rgb="00FFC7CE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203864"/>
      <rgbColor rgb="0000B050"/>
      <rgbColor rgb="00003300"/>
      <rgbColor rgb="00333300"/>
      <rgbColor rgb="00993300"/>
      <rgbColor rgb="00993366"/>
      <rgbColor rgb="00333399"/>
      <rgbColor rgb="0032323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A456"/>
  <sheetViews>
    <sheetView showGridLines="0" tabSelected="1" zoomScale="130" zoomScaleNormal="130" workbookViewId="0">
      <pane xSplit="5" ySplit="2" topLeftCell="F440" activePane="bottomRight" state="frozen"/>
      <selection pane="topRight"/>
      <selection pane="bottomLeft"/>
      <selection pane="bottomRight" activeCell="I445" sqref="I445"/>
    </sheetView>
  </sheetViews>
  <sheetFormatPr defaultColWidth="9" defaultRowHeight="15" x14ac:dyDescent="0.25"/>
  <cols>
    <col min="1" max="3" width="3" style="6" customWidth="1"/>
    <col min="4" max="4" width="47.85546875" style="87" customWidth="1"/>
    <col min="5" max="5" width="12.28515625" style="100" customWidth="1"/>
    <col min="6" max="6" width="1.140625" style="29" customWidth="1"/>
    <col min="7" max="7" width="16" style="4" customWidth="1"/>
    <col min="8" max="8" width="1" style="4" customWidth="1"/>
    <col min="9" max="9" width="14.7109375" style="7" customWidth="1"/>
    <col min="10" max="10" width="1.140625" style="8" customWidth="1"/>
    <col min="11" max="11" width="12.28515625" style="4" customWidth="1"/>
    <col min="12" max="12" width="1.140625" style="4" customWidth="1"/>
    <col min="13" max="13" width="15.5703125" style="50" customWidth="1"/>
    <col min="14" max="989" width="9.140625" style="4" customWidth="1"/>
  </cols>
  <sheetData>
    <row r="1" spans="1:13" ht="25.5" customHeight="1" x14ac:dyDescent="0.25">
      <c r="A1" s="9"/>
      <c r="B1" s="9"/>
      <c r="C1" s="9"/>
      <c r="D1" s="81" t="s">
        <v>454</v>
      </c>
      <c r="E1" s="95"/>
      <c r="F1" s="88"/>
      <c r="G1" s="10"/>
      <c r="H1" s="10"/>
      <c r="I1" s="19" t="s">
        <v>0</v>
      </c>
      <c r="J1" s="20"/>
      <c r="K1" s="21" t="s">
        <v>1</v>
      </c>
      <c r="L1" s="22"/>
    </row>
    <row r="2" spans="1:13" s="2" customFormat="1" ht="25.5" x14ac:dyDescent="0.2">
      <c r="A2" s="11"/>
      <c r="B2" s="11"/>
      <c r="C2" s="11"/>
      <c r="D2" s="81" t="s">
        <v>453</v>
      </c>
      <c r="E2" s="95" t="s">
        <v>449</v>
      </c>
      <c r="F2" s="88"/>
      <c r="G2" s="11" t="s">
        <v>2</v>
      </c>
      <c r="H2" s="12"/>
      <c r="I2" s="19" t="s">
        <v>404</v>
      </c>
      <c r="J2" s="20"/>
      <c r="K2" s="24" t="s">
        <v>3</v>
      </c>
      <c r="L2" s="23"/>
      <c r="M2" s="51" t="s">
        <v>407</v>
      </c>
    </row>
    <row r="3" spans="1:13" x14ac:dyDescent="0.25">
      <c r="A3" s="4"/>
      <c r="B3" s="9"/>
      <c r="C3" s="9"/>
      <c r="D3" s="82"/>
      <c r="E3" s="96"/>
      <c r="F3" s="89"/>
      <c r="G3" s="13"/>
      <c r="H3" s="14"/>
      <c r="J3" s="25"/>
      <c r="M3" s="52"/>
    </row>
    <row r="4" spans="1:13" x14ac:dyDescent="0.25">
      <c r="A4" s="9" t="s">
        <v>4</v>
      </c>
      <c r="B4" s="15"/>
      <c r="C4" s="9"/>
      <c r="D4" s="82"/>
      <c r="E4" s="96"/>
      <c r="F4" s="89"/>
      <c r="G4" s="13"/>
      <c r="H4" s="14"/>
      <c r="J4" s="25"/>
      <c r="M4" s="52"/>
    </row>
    <row r="5" spans="1:13" x14ac:dyDescent="0.25">
      <c r="A5" s="9"/>
      <c r="B5" s="9" t="s">
        <v>5</v>
      </c>
      <c r="C5" s="4"/>
      <c r="D5" s="82"/>
      <c r="E5" s="96"/>
      <c r="F5" s="89"/>
      <c r="G5" s="13"/>
      <c r="H5" s="14"/>
      <c r="J5" s="25"/>
      <c r="M5" s="52"/>
    </row>
    <row r="6" spans="1:13" x14ac:dyDescent="0.25">
      <c r="A6" s="9"/>
      <c r="B6" s="9"/>
      <c r="C6" s="9" t="s">
        <v>6</v>
      </c>
      <c r="D6" s="82"/>
      <c r="E6" s="96">
        <v>0</v>
      </c>
      <c r="F6" s="89"/>
      <c r="G6" s="7">
        <v>1000</v>
      </c>
      <c r="H6" s="14"/>
      <c r="I6" s="7">
        <v>500</v>
      </c>
      <c r="J6" s="25"/>
      <c r="K6" s="31">
        <f t="shared" ref="K6:K65" si="0">ROUND(((I6-G6)/G6),5)</f>
        <v>-0.5</v>
      </c>
      <c r="M6" s="52"/>
    </row>
    <row r="7" spans="1:13" x14ac:dyDescent="0.25">
      <c r="A7" s="9"/>
      <c r="B7" s="9"/>
      <c r="C7" s="9" t="s">
        <v>7</v>
      </c>
      <c r="D7" s="82"/>
      <c r="E7" s="97">
        <v>22404.78</v>
      </c>
      <c r="F7" s="89"/>
      <c r="G7" s="7">
        <v>45000</v>
      </c>
      <c r="H7" s="14"/>
      <c r="I7" s="7">
        <v>20000</v>
      </c>
      <c r="J7" s="25"/>
      <c r="K7" s="31">
        <f t="shared" si="0"/>
        <v>-0.55556000000000005</v>
      </c>
      <c r="M7" s="52"/>
    </row>
    <row r="8" spans="1:13" x14ac:dyDescent="0.25">
      <c r="A8" s="9"/>
      <c r="B8" s="9"/>
      <c r="C8" s="9" t="s">
        <v>8</v>
      </c>
      <c r="D8" s="82"/>
      <c r="E8" s="97">
        <v>661.62</v>
      </c>
      <c r="F8" s="89"/>
      <c r="G8" s="7">
        <v>500</v>
      </c>
      <c r="H8" s="14"/>
      <c r="I8" s="7">
        <v>500</v>
      </c>
      <c r="J8" s="25"/>
      <c r="K8" s="31">
        <f t="shared" si="0"/>
        <v>0</v>
      </c>
      <c r="M8" s="52"/>
    </row>
    <row r="9" spans="1:13" x14ac:dyDescent="0.25">
      <c r="A9" s="9"/>
      <c r="B9" s="9"/>
      <c r="C9" s="9" t="s">
        <v>9</v>
      </c>
      <c r="D9" s="82"/>
      <c r="E9" s="97">
        <v>4215.47</v>
      </c>
      <c r="F9" s="89"/>
      <c r="G9" s="7">
        <v>5000</v>
      </c>
      <c r="H9" s="14"/>
      <c r="I9" s="7">
        <v>5000</v>
      </c>
      <c r="J9" s="25"/>
      <c r="K9" s="31">
        <f t="shared" si="0"/>
        <v>0</v>
      </c>
      <c r="M9" s="52"/>
    </row>
    <row r="10" spans="1:13" x14ac:dyDescent="0.25">
      <c r="A10" s="9"/>
      <c r="B10" s="9"/>
      <c r="C10" s="9" t="s">
        <v>10</v>
      </c>
      <c r="D10" s="82"/>
      <c r="E10" s="97">
        <v>6806.67</v>
      </c>
      <c r="F10" s="89"/>
      <c r="G10" s="7">
        <v>15000</v>
      </c>
      <c r="H10" s="14"/>
      <c r="I10" s="7">
        <v>5000</v>
      </c>
      <c r="J10" s="25"/>
      <c r="K10" s="31">
        <f t="shared" si="0"/>
        <v>-0.66666999999999998</v>
      </c>
      <c r="M10" s="52"/>
    </row>
    <row r="11" spans="1:13" x14ac:dyDescent="0.25">
      <c r="A11" s="9"/>
      <c r="B11" s="9" t="s">
        <v>11</v>
      </c>
      <c r="C11" s="9"/>
      <c r="D11" s="82"/>
      <c r="E11" s="96"/>
      <c r="F11" s="89"/>
      <c r="G11" s="26">
        <f>SUM(G6:G10)</f>
        <v>66500</v>
      </c>
      <c r="H11" s="14"/>
      <c r="I11" s="26">
        <f>SUM(I6:I10)</f>
        <v>31000</v>
      </c>
      <c r="J11" s="25"/>
      <c r="K11" s="31">
        <f t="shared" si="0"/>
        <v>-0.53383000000000003</v>
      </c>
      <c r="M11" s="52"/>
    </row>
    <row r="12" spans="1:13" x14ac:dyDescent="0.25">
      <c r="A12" s="9"/>
      <c r="B12" s="9" t="s">
        <v>12</v>
      </c>
      <c r="C12" s="9"/>
      <c r="D12" s="82"/>
      <c r="E12" s="96"/>
      <c r="F12" s="89"/>
      <c r="G12" s="7"/>
      <c r="H12" s="14"/>
      <c r="J12" s="25"/>
      <c r="K12" s="31"/>
      <c r="M12" s="52"/>
    </row>
    <row r="13" spans="1:13" x14ac:dyDescent="0.25">
      <c r="A13" s="9"/>
      <c r="B13" s="9"/>
      <c r="C13" s="9" t="s">
        <v>13</v>
      </c>
      <c r="D13" s="82"/>
      <c r="E13" s="97">
        <v>360582</v>
      </c>
      <c r="F13" s="89"/>
      <c r="G13" s="7">
        <v>350000</v>
      </c>
      <c r="H13" s="14"/>
      <c r="I13" s="7">
        <v>350000</v>
      </c>
      <c r="J13" s="25"/>
      <c r="K13" s="31">
        <f t="shared" si="0"/>
        <v>0</v>
      </c>
      <c r="M13" s="52"/>
    </row>
    <row r="14" spans="1:13" x14ac:dyDescent="0.25">
      <c r="A14" s="9"/>
      <c r="B14" s="9"/>
      <c r="C14" s="9" t="s">
        <v>14</v>
      </c>
      <c r="D14" s="82"/>
      <c r="E14" s="97">
        <v>880</v>
      </c>
      <c r="F14" s="89"/>
      <c r="G14" s="7">
        <v>900</v>
      </c>
      <c r="H14" s="14"/>
      <c r="I14" s="7">
        <v>800</v>
      </c>
      <c r="J14" s="25"/>
      <c r="K14" s="31">
        <f t="shared" si="0"/>
        <v>-0.11111</v>
      </c>
      <c r="M14" s="52"/>
    </row>
    <row r="15" spans="1:13" x14ac:dyDescent="0.25">
      <c r="A15" s="9"/>
      <c r="B15" s="9"/>
      <c r="C15" s="9" t="s">
        <v>15</v>
      </c>
      <c r="D15" s="82"/>
      <c r="E15" s="97">
        <v>1564</v>
      </c>
      <c r="F15" s="89"/>
      <c r="G15" s="7">
        <v>1500</v>
      </c>
      <c r="H15" s="14"/>
      <c r="I15" s="7">
        <v>1500</v>
      </c>
      <c r="J15" s="25"/>
      <c r="K15" s="31">
        <f t="shared" si="0"/>
        <v>0</v>
      </c>
      <c r="M15" s="52"/>
    </row>
    <row r="16" spans="1:13" x14ac:dyDescent="0.25">
      <c r="A16" s="9"/>
      <c r="B16" s="9"/>
      <c r="C16" s="9" t="s">
        <v>16</v>
      </c>
      <c r="D16" s="82"/>
      <c r="E16" s="97">
        <v>930</v>
      </c>
      <c r="F16" s="89"/>
      <c r="G16" s="7">
        <v>475</v>
      </c>
      <c r="H16" s="14"/>
      <c r="I16" s="7">
        <v>500</v>
      </c>
      <c r="J16" s="25"/>
      <c r="K16" s="31">
        <f t="shared" si="0"/>
        <v>5.2630000000000003E-2</v>
      </c>
      <c r="M16" s="52"/>
    </row>
    <row r="17" spans="1:13" x14ac:dyDescent="0.25">
      <c r="A17" s="9"/>
      <c r="B17" s="9"/>
      <c r="C17" s="9" t="s">
        <v>17</v>
      </c>
      <c r="D17" s="82"/>
      <c r="E17" s="97">
        <v>3032</v>
      </c>
      <c r="F17" s="89"/>
      <c r="G17" s="7">
        <v>3000</v>
      </c>
      <c r="H17" s="14"/>
      <c r="I17" s="7">
        <v>3000</v>
      </c>
      <c r="J17" s="25"/>
      <c r="K17" s="31">
        <f t="shared" si="0"/>
        <v>0</v>
      </c>
      <c r="M17" s="52"/>
    </row>
    <row r="18" spans="1:13" x14ac:dyDescent="0.25">
      <c r="A18" s="9"/>
      <c r="B18" s="9"/>
      <c r="C18" s="9" t="s">
        <v>18</v>
      </c>
      <c r="D18" s="82"/>
      <c r="E18" s="97">
        <v>150</v>
      </c>
      <c r="F18" s="89"/>
      <c r="G18" s="7">
        <v>25</v>
      </c>
      <c r="H18" s="14"/>
      <c r="I18" s="7">
        <v>50</v>
      </c>
      <c r="J18" s="25"/>
      <c r="K18" s="31">
        <f t="shared" si="0"/>
        <v>1</v>
      </c>
      <c r="M18" s="52"/>
    </row>
    <row r="19" spans="1:13" x14ac:dyDescent="0.25">
      <c r="A19" s="9"/>
      <c r="B19" s="9"/>
      <c r="C19" s="9" t="s">
        <v>19</v>
      </c>
      <c r="D19" s="82"/>
      <c r="E19" s="97">
        <v>484.34</v>
      </c>
      <c r="F19" s="89"/>
      <c r="G19" s="7">
        <v>450</v>
      </c>
      <c r="H19" s="14"/>
      <c r="I19" s="7">
        <v>450</v>
      </c>
      <c r="J19" s="25"/>
      <c r="K19" s="31">
        <f t="shared" si="0"/>
        <v>0</v>
      </c>
      <c r="M19" s="52"/>
    </row>
    <row r="20" spans="1:13" x14ac:dyDescent="0.25">
      <c r="A20" s="9"/>
      <c r="B20" s="9"/>
      <c r="C20" s="9" t="s">
        <v>20</v>
      </c>
      <c r="D20" s="82"/>
      <c r="E20" s="97">
        <v>6723.39</v>
      </c>
      <c r="F20" s="89"/>
      <c r="G20" s="7">
        <v>5000</v>
      </c>
      <c r="H20" s="14"/>
      <c r="I20" s="7">
        <v>5000</v>
      </c>
      <c r="J20" s="25"/>
      <c r="K20" s="31">
        <f t="shared" si="0"/>
        <v>0</v>
      </c>
      <c r="M20" s="52"/>
    </row>
    <row r="21" spans="1:13" x14ac:dyDescent="0.25">
      <c r="A21" s="9"/>
      <c r="B21" s="9"/>
      <c r="C21" s="9" t="s">
        <v>21</v>
      </c>
      <c r="D21" s="82"/>
      <c r="E21" s="97">
        <v>155</v>
      </c>
      <c r="F21" s="89"/>
      <c r="G21" s="7">
        <v>50</v>
      </c>
      <c r="H21" s="14"/>
      <c r="I21" s="7">
        <v>50</v>
      </c>
      <c r="J21" s="25"/>
      <c r="K21" s="31">
        <f t="shared" si="0"/>
        <v>0</v>
      </c>
      <c r="M21" s="52"/>
    </row>
    <row r="22" spans="1:13" x14ac:dyDescent="0.25">
      <c r="A22" s="9"/>
      <c r="B22" s="9" t="s">
        <v>22</v>
      </c>
      <c r="C22" s="9"/>
      <c r="D22" s="82"/>
      <c r="E22" s="96"/>
      <c r="F22" s="89"/>
      <c r="G22" s="26">
        <f>SUM(G13:G21)</f>
        <v>361400</v>
      </c>
      <c r="H22" s="14"/>
      <c r="I22" s="26">
        <f>SUM(I13:I21)</f>
        <v>361350</v>
      </c>
      <c r="J22" s="25"/>
      <c r="K22" s="31">
        <f t="shared" si="0"/>
        <v>-1.3999999999999999E-4</v>
      </c>
      <c r="M22" s="52"/>
    </row>
    <row r="23" spans="1:13" x14ac:dyDescent="0.25">
      <c r="A23" s="9"/>
      <c r="B23" s="9" t="s">
        <v>444</v>
      </c>
      <c r="C23" s="9"/>
      <c r="D23" s="82"/>
      <c r="E23" s="96"/>
      <c r="F23" s="89"/>
      <c r="G23" s="7"/>
      <c r="H23" s="14"/>
      <c r="J23" s="25"/>
      <c r="K23" s="31"/>
      <c r="M23" s="52"/>
    </row>
    <row r="24" spans="1:13" x14ac:dyDescent="0.25">
      <c r="A24" s="9"/>
      <c r="B24" s="9"/>
      <c r="C24" s="9" t="s">
        <v>23</v>
      </c>
      <c r="D24" s="82"/>
      <c r="E24" s="96">
        <v>182014</v>
      </c>
      <c r="F24" s="89"/>
      <c r="G24" s="7">
        <v>175265</v>
      </c>
      <c r="H24" s="14"/>
      <c r="I24" s="7">
        <v>175000</v>
      </c>
      <c r="J24" s="25"/>
      <c r="K24" s="31">
        <f t="shared" si="0"/>
        <v>-1.5100000000000001E-3</v>
      </c>
      <c r="M24" s="52"/>
    </row>
    <row r="25" spans="1:13" x14ac:dyDescent="0.25">
      <c r="A25" s="9"/>
      <c r="B25" s="9"/>
      <c r="C25" s="9" t="s">
        <v>24</v>
      </c>
      <c r="D25" s="82"/>
      <c r="E25" s="97">
        <v>95580</v>
      </c>
      <c r="F25" s="89"/>
      <c r="G25" s="7">
        <v>95112</v>
      </c>
      <c r="H25" s="14"/>
      <c r="I25" s="7">
        <v>95000</v>
      </c>
      <c r="J25" s="25"/>
      <c r="K25" s="31">
        <f t="shared" si="0"/>
        <v>-1.1800000000000001E-3</v>
      </c>
      <c r="M25" s="52"/>
    </row>
    <row r="26" spans="1:13" x14ac:dyDescent="0.25">
      <c r="A26" s="9"/>
      <c r="B26" s="9"/>
      <c r="C26" s="9" t="s">
        <v>25</v>
      </c>
      <c r="D26" s="82"/>
      <c r="E26" s="97">
        <v>1.38</v>
      </c>
      <c r="F26" s="89"/>
      <c r="G26" s="7">
        <v>2</v>
      </c>
      <c r="H26" s="14"/>
      <c r="I26" s="7">
        <v>2</v>
      </c>
      <c r="J26" s="25"/>
      <c r="K26" s="31">
        <f t="shared" si="0"/>
        <v>0</v>
      </c>
      <c r="M26" s="52"/>
    </row>
    <row r="27" spans="1:13" x14ac:dyDescent="0.25">
      <c r="A27" s="9"/>
      <c r="B27" s="9"/>
      <c r="C27" s="9" t="s">
        <v>26</v>
      </c>
      <c r="D27" s="82"/>
      <c r="E27" s="97">
        <v>3317.39</v>
      </c>
      <c r="F27" s="89"/>
      <c r="G27" s="7">
        <v>0</v>
      </c>
      <c r="H27" s="14"/>
      <c r="I27" s="7">
        <v>1400</v>
      </c>
      <c r="J27" s="25"/>
      <c r="K27" s="31"/>
      <c r="M27" s="52"/>
    </row>
    <row r="28" spans="1:13" x14ac:dyDescent="0.25">
      <c r="A28" s="9"/>
      <c r="B28" s="9"/>
      <c r="C28" s="9" t="s">
        <v>27</v>
      </c>
      <c r="D28" s="82"/>
      <c r="E28" s="98" t="s">
        <v>455</v>
      </c>
      <c r="F28" s="89"/>
      <c r="G28" s="7">
        <v>1400</v>
      </c>
      <c r="H28" s="14"/>
      <c r="I28" s="7">
        <v>1400</v>
      </c>
      <c r="J28" s="25"/>
      <c r="K28" s="31">
        <f t="shared" si="0"/>
        <v>0</v>
      </c>
      <c r="M28" s="52"/>
    </row>
    <row r="29" spans="1:13" x14ac:dyDescent="0.25">
      <c r="A29" s="9"/>
      <c r="B29" s="9"/>
      <c r="C29" s="9" t="s">
        <v>443</v>
      </c>
      <c r="D29" s="82"/>
      <c r="E29" s="96"/>
      <c r="F29" s="89"/>
      <c r="G29" s="7"/>
      <c r="H29" s="14"/>
      <c r="I29" s="7">
        <v>530000</v>
      </c>
      <c r="J29" s="25"/>
      <c r="K29" s="31"/>
      <c r="M29" s="52"/>
    </row>
    <row r="30" spans="1:13" x14ac:dyDescent="0.25">
      <c r="A30" s="9"/>
      <c r="B30" s="9" t="s">
        <v>445</v>
      </c>
      <c r="C30" s="9"/>
      <c r="D30" s="82"/>
      <c r="E30" s="96"/>
      <c r="F30" s="89"/>
      <c r="G30" s="26">
        <f>SUM(G24:G28)</f>
        <v>271779</v>
      </c>
      <c r="H30" s="14"/>
      <c r="I30" s="26">
        <f>SUM(I24:I29)</f>
        <v>802802</v>
      </c>
      <c r="J30" s="25"/>
      <c r="K30" s="31">
        <f t="shared" si="0"/>
        <v>1.9538800000000001</v>
      </c>
      <c r="M30" s="52"/>
    </row>
    <row r="31" spans="1:13" x14ac:dyDescent="0.25">
      <c r="A31" s="9"/>
      <c r="B31" s="9" t="s">
        <v>446</v>
      </c>
      <c r="C31" s="9"/>
      <c r="D31" s="82"/>
      <c r="E31" s="96"/>
      <c r="F31" s="89"/>
      <c r="G31" s="7"/>
      <c r="H31" s="14"/>
      <c r="J31" s="25"/>
      <c r="K31" s="31"/>
      <c r="M31" s="52"/>
    </row>
    <row r="32" spans="1:13" x14ac:dyDescent="0.25">
      <c r="A32" s="9"/>
      <c r="B32" s="9"/>
      <c r="C32" s="9" t="s">
        <v>448</v>
      </c>
      <c r="D32" s="82"/>
      <c r="E32" s="96"/>
      <c r="F32" s="89"/>
      <c r="G32" s="7"/>
      <c r="H32" s="14"/>
      <c r="I32" s="7">
        <v>2700000</v>
      </c>
      <c r="J32" s="25"/>
      <c r="K32" s="31"/>
      <c r="M32" s="52"/>
    </row>
    <row r="33" spans="1:989" x14ac:dyDescent="0.25">
      <c r="A33" s="9"/>
      <c r="B33" s="9"/>
      <c r="C33" s="9" t="s">
        <v>489</v>
      </c>
      <c r="D33" s="82"/>
      <c r="E33" s="96"/>
      <c r="F33" s="89"/>
      <c r="G33" s="7"/>
      <c r="H33" s="14"/>
      <c r="I33" s="7">
        <v>4000</v>
      </c>
      <c r="J33" s="25"/>
      <c r="K33" s="31"/>
      <c r="M33" s="52"/>
    </row>
    <row r="34" spans="1:989" x14ac:dyDescent="0.25">
      <c r="A34" s="9"/>
      <c r="B34" s="9" t="s">
        <v>447</v>
      </c>
      <c r="C34" s="9"/>
      <c r="D34" s="82"/>
      <c r="E34" s="96"/>
      <c r="F34" s="89"/>
      <c r="G34" s="26">
        <f>SUM(G32:G32)</f>
        <v>0</v>
      </c>
      <c r="H34" s="14"/>
      <c r="I34" s="26">
        <f>SUM(I32:I33)</f>
        <v>2704000</v>
      </c>
      <c r="J34" s="25"/>
      <c r="K34" s="31"/>
      <c r="M34" s="52"/>
    </row>
    <row r="35" spans="1:989" x14ac:dyDescent="0.25">
      <c r="A35" s="9"/>
      <c r="B35" s="9" t="s">
        <v>28</v>
      </c>
      <c r="C35" s="9"/>
      <c r="D35" s="82"/>
      <c r="E35" s="96"/>
      <c r="F35" s="89"/>
      <c r="G35" s="7"/>
      <c r="H35" s="14"/>
      <c r="J35" s="25"/>
      <c r="K35" s="31"/>
      <c r="M35" s="52"/>
    </row>
    <row r="36" spans="1:989" x14ac:dyDescent="0.25">
      <c r="A36" s="9"/>
      <c r="B36" s="9"/>
      <c r="C36" s="9" t="s">
        <v>29</v>
      </c>
      <c r="D36" s="82"/>
      <c r="E36" s="97">
        <v>4969.3599999999997</v>
      </c>
      <c r="F36" s="89"/>
      <c r="G36" s="7"/>
      <c r="H36" s="14"/>
      <c r="J36" s="25"/>
      <c r="K36" s="31"/>
      <c r="M36" s="52"/>
    </row>
    <row r="37" spans="1:989" x14ac:dyDescent="0.25">
      <c r="A37" s="9"/>
      <c r="B37" s="9"/>
      <c r="C37" s="9" t="s">
        <v>30</v>
      </c>
      <c r="D37" s="82"/>
      <c r="E37" s="97">
        <v>175</v>
      </c>
      <c r="F37" s="89"/>
      <c r="G37" s="7"/>
      <c r="H37" s="14"/>
      <c r="I37" s="7">
        <v>15000</v>
      </c>
      <c r="J37" s="25"/>
      <c r="K37" s="31"/>
      <c r="M37" s="52"/>
    </row>
    <row r="38" spans="1:989" s="1" customFormat="1" x14ac:dyDescent="0.25">
      <c r="A38" s="9"/>
      <c r="B38" s="9" t="s">
        <v>31</v>
      </c>
      <c r="C38" s="9"/>
      <c r="D38" s="82"/>
      <c r="E38" s="96"/>
      <c r="F38" s="90"/>
      <c r="G38" s="26"/>
      <c r="H38" s="14"/>
      <c r="I38" s="26">
        <f>SUM(I37)</f>
        <v>15000</v>
      </c>
      <c r="J38" s="20"/>
      <c r="K38" s="31"/>
      <c r="L38" s="15"/>
      <c r="M38" s="79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  <c r="AAA38" s="15"/>
      <c r="AAB38" s="15"/>
      <c r="AAC38" s="15"/>
      <c r="AAD38" s="15"/>
      <c r="AAE38" s="15"/>
      <c r="AAF38" s="15"/>
      <c r="AAG38" s="15"/>
      <c r="AAH38" s="15"/>
      <c r="AAI38" s="15"/>
      <c r="AAJ38" s="15"/>
      <c r="AAK38" s="15"/>
      <c r="AAL38" s="15"/>
      <c r="AAM38" s="15"/>
      <c r="AAN38" s="15"/>
      <c r="AAO38" s="15"/>
      <c r="AAP38" s="15"/>
      <c r="AAQ38" s="15"/>
      <c r="AAR38" s="15"/>
      <c r="AAS38" s="15"/>
      <c r="AAT38" s="15"/>
      <c r="AAU38" s="15"/>
      <c r="AAV38" s="15"/>
      <c r="AAW38" s="15"/>
      <c r="AAX38" s="15"/>
      <c r="AAY38" s="15"/>
      <c r="AAZ38" s="15"/>
      <c r="ABA38" s="15"/>
      <c r="ABB38" s="15"/>
      <c r="ABC38" s="15"/>
      <c r="ABD38" s="15"/>
      <c r="ABE38" s="15"/>
      <c r="ABF38" s="15"/>
      <c r="ABG38" s="15"/>
      <c r="ABH38" s="15"/>
      <c r="ABI38" s="15"/>
      <c r="ABJ38" s="15"/>
      <c r="ABK38" s="15"/>
      <c r="ABL38" s="15"/>
      <c r="ABM38" s="15"/>
      <c r="ABN38" s="15"/>
      <c r="ABO38" s="15"/>
      <c r="ABP38" s="15"/>
      <c r="ABQ38" s="15"/>
      <c r="ABR38" s="15"/>
      <c r="ABS38" s="15"/>
      <c r="ABT38" s="15"/>
      <c r="ABU38" s="15"/>
      <c r="ABV38" s="15"/>
      <c r="ABW38" s="15"/>
      <c r="ABX38" s="15"/>
      <c r="ABY38" s="15"/>
      <c r="ABZ38" s="15"/>
      <c r="ACA38" s="15"/>
      <c r="ACB38" s="15"/>
      <c r="ACC38" s="15"/>
      <c r="ACD38" s="15"/>
      <c r="ACE38" s="15"/>
      <c r="ACF38" s="15"/>
      <c r="ACG38" s="15"/>
      <c r="ACH38" s="15"/>
      <c r="ACI38" s="15"/>
      <c r="ACJ38" s="15"/>
      <c r="ACK38" s="15"/>
      <c r="ACL38" s="15"/>
      <c r="ACM38" s="15"/>
      <c r="ACN38" s="15"/>
      <c r="ACO38" s="15"/>
      <c r="ACP38" s="15"/>
      <c r="ACQ38" s="15"/>
      <c r="ACR38" s="15"/>
      <c r="ACS38" s="15"/>
      <c r="ACT38" s="15"/>
      <c r="ACU38" s="15"/>
      <c r="ACV38" s="15"/>
      <c r="ACW38" s="15"/>
      <c r="ACX38" s="15"/>
      <c r="ACY38" s="15"/>
      <c r="ACZ38" s="15"/>
      <c r="ADA38" s="15"/>
      <c r="ADB38" s="15"/>
      <c r="ADC38" s="15"/>
      <c r="ADD38" s="15"/>
      <c r="ADE38" s="15"/>
      <c r="ADF38" s="15"/>
      <c r="ADG38" s="15"/>
      <c r="ADH38" s="15"/>
      <c r="ADI38" s="15"/>
      <c r="ADJ38" s="15"/>
      <c r="ADK38" s="15"/>
      <c r="ADL38" s="15"/>
      <c r="ADM38" s="15"/>
      <c r="ADN38" s="15"/>
      <c r="ADO38" s="15"/>
      <c r="ADP38" s="15"/>
      <c r="ADQ38" s="15"/>
      <c r="ADR38" s="15"/>
      <c r="ADS38" s="15"/>
      <c r="ADT38" s="15"/>
      <c r="ADU38" s="15"/>
      <c r="ADV38" s="15"/>
      <c r="ADW38" s="15"/>
      <c r="ADX38" s="15"/>
      <c r="ADY38" s="15"/>
      <c r="ADZ38" s="15"/>
      <c r="AEA38" s="15"/>
      <c r="AEB38" s="15"/>
      <c r="AEC38" s="15"/>
      <c r="AED38" s="15"/>
      <c r="AEE38" s="15"/>
      <c r="AEF38" s="15"/>
      <c r="AEG38" s="15"/>
      <c r="AEH38" s="15"/>
      <c r="AEI38" s="15"/>
      <c r="AEJ38" s="15"/>
      <c r="AEK38" s="15"/>
      <c r="AEL38" s="15"/>
      <c r="AEM38" s="15"/>
      <c r="AEN38" s="15"/>
      <c r="AEO38" s="15"/>
      <c r="AEP38" s="15"/>
      <c r="AEQ38" s="15"/>
      <c r="AER38" s="15"/>
      <c r="AES38" s="15"/>
      <c r="AET38" s="15"/>
      <c r="AEU38" s="15"/>
      <c r="AEV38" s="15"/>
      <c r="AEW38" s="15"/>
      <c r="AEX38" s="15"/>
      <c r="AEY38" s="15"/>
      <c r="AEZ38" s="15"/>
      <c r="AFA38" s="15"/>
      <c r="AFB38" s="15"/>
      <c r="AFC38" s="15"/>
      <c r="AFD38" s="15"/>
      <c r="AFE38" s="15"/>
      <c r="AFF38" s="15"/>
      <c r="AFG38" s="15"/>
      <c r="AFH38" s="15"/>
      <c r="AFI38" s="15"/>
      <c r="AFJ38" s="15"/>
      <c r="AFK38" s="15"/>
      <c r="AFL38" s="15"/>
      <c r="AFM38" s="15"/>
      <c r="AFN38" s="15"/>
      <c r="AFO38" s="15"/>
      <c r="AFP38" s="15"/>
      <c r="AFQ38" s="15"/>
      <c r="AFR38" s="15"/>
      <c r="AFS38" s="15"/>
      <c r="AFT38" s="15"/>
      <c r="AFU38" s="15"/>
      <c r="AFV38" s="15"/>
      <c r="AFW38" s="15"/>
      <c r="AFX38" s="15"/>
      <c r="AFY38" s="15"/>
      <c r="AFZ38" s="15"/>
      <c r="AGA38" s="15"/>
      <c r="AGB38" s="15"/>
      <c r="AGC38" s="15"/>
      <c r="AGD38" s="15"/>
      <c r="AGE38" s="15"/>
      <c r="AGF38" s="15"/>
      <c r="AGG38" s="15"/>
      <c r="AGH38" s="15"/>
      <c r="AGI38" s="15"/>
      <c r="AGJ38" s="15"/>
      <c r="AGK38" s="15"/>
      <c r="AGL38" s="15"/>
      <c r="AGM38" s="15"/>
      <c r="AGN38" s="15"/>
      <c r="AGO38" s="15"/>
      <c r="AGP38" s="15"/>
      <c r="AGQ38" s="15"/>
      <c r="AGR38" s="15"/>
      <c r="AGS38" s="15"/>
      <c r="AGT38" s="15"/>
      <c r="AGU38" s="15"/>
      <c r="AGV38" s="15"/>
      <c r="AGW38" s="15"/>
      <c r="AGX38" s="15"/>
      <c r="AGY38" s="15"/>
      <c r="AGZ38" s="15"/>
      <c r="AHA38" s="15"/>
      <c r="AHB38" s="15"/>
      <c r="AHC38" s="15"/>
      <c r="AHD38" s="15"/>
      <c r="AHE38" s="15"/>
      <c r="AHF38" s="15"/>
      <c r="AHG38" s="15"/>
      <c r="AHH38" s="15"/>
      <c r="AHI38" s="15"/>
      <c r="AHJ38" s="15"/>
      <c r="AHK38" s="15"/>
      <c r="AHL38" s="15"/>
      <c r="AHM38" s="15"/>
      <c r="AHN38" s="15"/>
      <c r="AHO38" s="15"/>
      <c r="AHP38" s="15"/>
      <c r="AHQ38" s="15"/>
      <c r="AHR38" s="15"/>
      <c r="AHS38" s="15"/>
      <c r="AHT38" s="15"/>
      <c r="AHU38" s="15"/>
      <c r="AHV38" s="15"/>
      <c r="AHW38" s="15"/>
      <c r="AHX38" s="15"/>
      <c r="AHY38" s="15"/>
      <c r="AHZ38" s="15"/>
      <c r="AIA38" s="15"/>
      <c r="AIB38" s="15"/>
      <c r="AIC38" s="15"/>
      <c r="AID38" s="15"/>
      <c r="AIE38" s="15"/>
      <c r="AIF38" s="15"/>
      <c r="AIG38" s="15"/>
      <c r="AIH38" s="15"/>
      <c r="AII38" s="15"/>
      <c r="AIJ38" s="15"/>
      <c r="AIK38" s="15"/>
      <c r="AIL38" s="15"/>
      <c r="AIM38" s="15"/>
      <c r="AIN38" s="15"/>
      <c r="AIO38" s="15"/>
      <c r="AIP38" s="15"/>
      <c r="AIQ38" s="15"/>
      <c r="AIR38" s="15"/>
      <c r="AIS38" s="15"/>
      <c r="AIT38" s="15"/>
      <c r="AIU38" s="15"/>
      <c r="AIV38" s="15"/>
      <c r="AIW38" s="15"/>
      <c r="AIX38" s="15"/>
      <c r="AIY38" s="15"/>
      <c r="AIZ38" s="15"/>
      <c r="AJA38" s="15"/>
      <c r="AJB38" s="15"/>
      <c r="AJC38" s="15"/>
      <c r="AJD38" s="15"/>
      <c r="AJE38" s="15"/>
      <c r="AJF38" s="15"/>
      <c r="AJG38" s="15"/>
      <c r="AJH38" s="15"/>
      <c r="AJI38" s="15"/>
      <c r="AJJ38" s="15"/>
      <c r="AJK38" s="15"/>
      <c r="AJL38" s="15"/>
      <c r="AJM38" s="15"/>
      <c r="AJN38" s="15"/>
      <c r="AJO38" s="15"/>
      <c r="AJP38" s="15"/>
      <c r="AJQ38" s="15"/>
      <c r="AJR38" s="15"/>
      <c r="AJS38" s="15"/>
      <c r="AJT38" s="15"/>
      <c r="AJU38" s="15"/>
      <c r="AJV38" s="15"/>
      <c r="AJW38" s="15"/>
      <c r="AJX38" s="15"/>
      <c r="AJY38" s="15"/>
      <c r="AJZ38" s="15"/>
      <c r="AKA38" s="15"/>
      <c r="AKB38" s="15"/>
      <c r="AKC38" s="15"/>
      <c r="AKD38" s="15"/>
      <c r="AKE38" s="15"/>
      <c r="AKF38" s="15"/>
      <c r="AKG38" s="15"/>
      <c r="AKH38" s="15"/>
      <c r="AKI38" s="15"/>
      <c r="AKJ38" s="15"/>
      <c r="AKK38" s="15"/>
      <c r="AKL38" s="15"/>
      <c r="AKM38" s="15"/>
      <c r="AKN38" s="15"/>
      <c r="AKO38" s="15"/>
      <c r="AKP38" s="15"/>
      <c r="AKQ38" s="15"/>
      <c r="AKR38" s="15"/>
      <c r="AKS38" s="15"/>
      <c r="AKT38" s="15"/>
      <c r="AKU38" s="15"/>
      <c r="AKV38" s="15"/>
      <c r="AKW38" s="15"/>
      <c r="AKX38" s="15"/>
      <c r="AKY38" s="15"/>
      <c r="AKZ38" s="15"/>
      <c r="ALA38" s="15"/>
    </row>
    <row r="39" spans="1:989" x14ac:dyDescent="0.25">
      <c r="A39" s="9"/>
      <c r="B39" s="9" t="s">
        <v>32</v>
      </c>
      <c r="C39" s="9"/>
      <c r="D39" s="82"/>
      <c r="E39" s="96"/>
      <c r="F39" s="89"/>
      <c r="G39" s="7"/>
      <c r="H39" s="14"/>
      <c r="J39" s="25"/>
      <c r="K39" s="31"/>
      <c r="M39" s="52"/>
    </row>
    <row r="40" spans="1:989" x14ac:dyDescent="0.25">
      <c r="A40" s="9"/>
      <c r="B40" s="9"/>
      <c r="C40" s="9" t="s">
        <v>33</v>
      </c>
      <c r="D40" s="82"/>
      <c r="E40" s="96"/>
      <c r="F40" s="89"/>
      <c r="G40" s="7">
        <v>1900</v>
      </c>
      <c r="H40" s="14"/>
      <c r="I40" s="7">
        <v>0</v>
      </c>
      <c r="J40" s="25"/>
      <c r="K40" s="31">
        <f t="shared" si="0"/>
        <v>-1</v>
      </c>
      <c r="M40" s="52"/>
    </row>
    <row r="41" spans="1:989" x14ac:dyDescent="0.25">
      <c r="A41" s="9"/>
      <c r="B41" s="9"/>
      <c r="C41" s="9" t="s">
        <v>34</v>
      </c>
      <c r="D41" s="82"/>
      <c r="E41" s="97">
        <v>230.49</v>
      </c>
      <c r="F41" s="89"/>
      <c r="G41" s="7">
        <v>100</v>
      </c>
      <c r="H41" s="14"/>
      <c r="I41" s="7">
        <v>100</v>
      </c>
      <c r="J41" s="25"/>
      <c r="K41" s="31">
        <f t="shared" si="0"/>
        <v>0</v>
      </c>
      <c r="M41" s="52"/>
    </row>
    <row r="42" spans="1:989" x14ac:dyDescent="0.25">
      <c r="A42" s="9"/>
      <c r="B42" s="9"/>
      <c r="C42" s="9" t="s">
        <v>35</v>
      </c>
      <c r="D42" s="82"/>
      <c r="E42" s="97">
        <v>457</v>
      </c>
      <c r="F42" s="89"/>
      <c r="G42" s="7">
        <v>1000</v>
      </c>
      <c r="H42" s="14"/>
      <c r="I42" s="7">
        <v>500</v>
      </c>
      <c r="J42" s="25"/>
      <c r="K42" s="31">
        <f t="shared" si="0"/>
        <v>-0.5</v>
      </c>
      <c r="M42" s="52"/>
    </row>
    <row r="43" spans="1:989" ht="51" x14ac:dyDescent="0.25">
      <c r="A43" s="9"/>
      <c r="B43" s="9"/>
      <c r="C43" s="9" t="s">
        <v>36</v>
      </c>
      <c r="D43" s="82"/>
      <c r="E43" s="97">
        <v>10633</v>
      </c>
      <c r="F43" s="89"/>
      <c r="G43" s="7">
        <v>55000</v>
      </c>
      <c r="H43" s="14"/>
      <c r="I43" s="7">
        <v>0</v>
      </c>
      <c r="J43" s="25"/>
      <c r="K43" s="31">
        <f t="shared" si="0"/>
        <v>-1</v>
      </c>
      <c r="M43" s="56" t="s">
        <v>467</v>
      </c>
    </row>
    <row r="44" spans="1:989" x14ac:dyDescent="0.25">
      <c r="A44" s="9"/>
      <c r="B44" s="9"/>
      <c r="C44" s="9" t="s">
        <v>37</v>
      </c>
      <c r="D44" s="82"/>
      <c r="E44" s="97">
        <v>89560</v>
      </c>
      <c r="F44" s="89"/>
      <c r="G44" s="7">
        <v>80000</v>
      </c>
      <c r="H44" s="14"/>
      <c r="I44" s="7">
        <v>80000</v>
      </c>
      <c r="J44" s="25"/>
      <c r="K44" s="31">
        <f t="shared" si="0"/>
        <v>0</v>
      </c>
      <c r="M44" s="52"/>
    </row>
    <row r="45" spans="1:989" x14ac:dyDescent="0.25">
      <c r="A45" s="9"/>
      <c r="B45" s="9"/>
      <c r="C45" s="9" t="s">
        <v>38</v>
      </c>
      <c r="D45" s="82"/>
      <c r="E45" s="96"/>
      <c r="F45" s="89"/>
      <c r="G45" s="7">
        <v>2000</v>
      </c>
      <c r="H45" s="14"/>
      <c r="I45" s="7">
        <v>1</v>
      </c>
      <c r="J45" s="25"/>
      <c r="K45" s="31">
        <f t="shared" si="0"/>
        <v>-0.99950000000000006</v>
      </c>
      <c r="M45" s="52"/>
    </row>
    <row r="46" spans="1:989" x14ac:dyDescent="0.25">
      <c r="A46" s="9"/>
      <c r="B46" s="9" t="s">
        <v>39</v>
      </c>
      <c r="C46" s="9"/>
      <c r="D46" s="82"/>
      <c r="E46" s="96"/>
      <c r="F46" s="89"/>
      <c r="G46" s="26">
        <f>SUM(G40:G45)</f>
        <v>140000</v>
      </c>
      <c r="H46" s="14"/>
      <c r="I46" s="26">
        <f>SUM(I40:I45)</f>
        <v>80601</v>
      </c>
      <c r="J46" s="25"/>
      <c r="K46" s="31">
        <f t="shared" si="0"/>
        <v>-0.42427999999999999</v>
      </c>
      <c r="M46" s="52"/>
    </row>
    <row r="47" spans="1:989" x14ac:dyDescent="0.25">
      <c r="A47" s="9"/>
      <c r="B47" s="9" t="s">
        <v>40</v>
      </c>
      <c r="C47" s="9"/>
      <c r="D47" s="82"/>
      <c r="E47" s="96"/>
      <c r="F47" s="89"/>
      <c r="G47" s="7"/>
      <c r="H47" s="14"/>
      <c r="J47" s="25"/>
      <c r="K47" s="31"/>
      <c r="M47" s="52"/>
    </row>
    <row r="48" spans="1:989" x14ac:dyDescent="0.25">
      <c r="A48" s="9"/>
      <c r="B48" s="9"/>
      <c r="C48" s="9" t="s">
        <v>41</v>
      </c>
      <c r="D48" s="82"/>
      <c r="E48" s="97">
        <v>37418</v>
      </c>
      <c r="F48" s="89"/>
      <c r="G48" s="7">
        <v>30000</v>
      </c>
      <c r="H48" s="14"/>
      <c r="I48" s="7">
        <v>30000</v>
      </c>
      <c r="J48" s="25"/>
      <c r="K48" s="31">
        <f t="shared" si="0"/>
        <v>0</v>
      </c>
      <c r="M48" s="52"/>
    </row>
    <row r="49" spans="1:989" x14ac:dyDescent="0.25">
      <c r="A49" s="9"/>
      <c r="B49" s="9"/>
      <c r="C49" s="9" t="s">
        <v>42</v>
      </c>
      <c r="D49" s="82"/>
      <c r="E49" s="97">
        <v>16057.43</v>
      </c>
      <c r="F49" s="89"/>
      <c r="G49" s="7">
        <v>15000</v>
      </c>
      <c r="H49" s="14"/>
      <c r="I49" s="7">
        <v>15000</v>
      </c>
      <c r="J49" s="25"/>
      <c r="K49" s="31">
        <f t="shared" si="0"/>
        <v>0</v>
      </c>
      <c r="M49" s="52"/>
    </row>
    <row r="50" spans="1:989" x14ac:dyDescent="0.25">
      <c r="A50" s="9"/>
      <c r="B50" s="9" t="s">
        <v>43</v>
      </c>
      <c r="C50" s="9"/>
      <c r="D50" s="82"/>
      <c r="E50" s="96"/>
      <c r="F50" s="89"/>
      <c r="G50" s="26">
        <f>SUM(G48:G49)</f>
        <v>45000</v>
      </c>
      <c r="H50" s="14"/>
      <c r="I50" s="26">
        <f>SUM(I48:I49)</f>
        <v>45000</v>
      </c>
      <c r="J50" s="25"/>
      <c r="K50" s="31">
        <f t="shared" si="0"/>
        <v>0</v>
      </c>
      <c r="M50" s="52"/>
    </row>
    <row r="51" spans="1:989" x14ac:dyDescent="0.25">
      <c r="A51" s="9"/>
      <c r="B51" s="9" t="s">
        <v>456</v>
      </c>
      <c r="C51" s="9"/>
      <c r="D51" s="82"/>
      <c r="E51" s="96"/>
      <c r="F51" s="89"/>
      <c r="G51" s="7"/>
      <c r="H51" s="14"/>
      <c r="J51" s="25"/>
      <c r="K51" s="31"/>
      <c r="M51" s="52"/>
    </row>
    <row r="52" spans="1:989" x14ac:dyDescent="0.25">
      <c r="A52" s="9"/>
      <c r="B52" s="9"/>
      <c r="C52" s="9" t="s">
        <v>44</v>
      </c>
      <c r="D52" s="82"/>
      <c r="E52" s="97">
        <v>62192.01</v>
      </c>
      <c r="F52" s="89"/>
      <c r="G52" s="7">
        <v>95000</v>
      </c>
      <c r="H52" s="14"/>
      <c r="I52" s="7">
        <v>65000</v>
      </c>
      <c r="J52" s="25"/>
      <c r="K52" s="31">
        <f t="shared" si="0"/>
        <v>-0.31579000000000002</v>
      </c>
      <c r="M52" s="52"/>
    </row>
    <row r="53" spans="1:989" x14ac:dyDescent="0.25">
      <c r="A53" s="9"/>
      <c r="B53" s="9" t="s">
        <v>457</v>
      </c>
      <c r="C53" s="9"/>
      <c r="D53" s="82"/>
      <c r="E53" s="96"/>
      <c r="F53" s="89"/>
      <c r="G53" s="26">
        <f>SUM(G52)</f>
        <v>95000</v>
      </c>
      <c r="H53" s="14"/>
      <c r="I53" s="26">
        <f>SUM(I52)</f>
        <v>65000</v>
      </c>
      <c r="J53" s="25"/>
      <c r="K53" s="31">
        <f t="shared" si="0"/>
        <v>-0.31579000000000002</v>
      </c>
      <c r="M53" s="52"/>
    </row>
    <row r="54" spans="1:989" x14ac:dyDescent="0.25">
      <c r="A54" s="9"/>
      <c r="B54" s="9" t="s">
        <v>45</v>
      </c>
      <c r="C54" s="9"/>
      <c r="D54" s="82"/>
      <c r="E54" s="96"/>
      <c r="F54" s="89"/>
      <c r="G54" s="7"/>
      <c r="H54" s="14"/>
      <c r="J54" s="25"/>
      <c r="K54" s="31"/>
      <c r="M54" s="52"/>
    </row>
    <row r="55" spans="1:989" x14ac:dyDescent="0.25">
      <c r="A55" s="9"/>
      <c r="B55" s="9"/>
      <c r="C55" s="9" t="s">
        <v>46</v>
      </c>
      <c r="D55" s="82"/>
      <c r="E55" s="96"/>
      <c r="F55" s="89"/>
      <c r="G55" s="7">
        <v>1000</v>
      </c>
      <c r="H55" s="14"/>
      <c r="I55" s="7">
        <v>0</v>
      </c>
      <c r="J55" s="25"/>
      <c r="K55" s="31">
        <f t="shared" si="0"/>
        <v>-1</v>
      </c>
      <c r="M55" s="52"/>
    </row>
    <row r="56" spans="1:989" x14ac:dyDescent="0.25">
      <c r="A56" s="9"/>
      <c r="B56" s="9"/>
      <c r="C56" s="9" t="s">
        <v>47</v>
      </c>
      <c r="D56" s="82"/>
      <c r="E56" s="97">
        <v>620</v>
      </c>
      <c r="F56" s="89"/>
      <c r="G56" s="7">
        <v>500</v>
      </c>
      <c r="H56" s="14"/>
      <c r="I56" s="7">
        <v>500</v>
      </c>
      <c r="J56" s="25"/>
      <c r="K56" s="31">
        <f t="shared" si="0"/>
        <v>0</v>
      </c>
      <c r="M56" s="52"/>
    </row>
    <row r="57" spans="1:989" x14ac:dyDescent="0.25">
      <c r="A57" s="9"/>
      <c r="B57" s="9" t="s">
        <v>48</v>
      </c>
      <c r="C57" s="9"/>
      <c r="D57" s="82"/>
      <c r="E57" s="96"/>
      <c r="F57" s="89"/>
      <c r="G57" s="26">
        <f>SUM(G55:G56)</f>
        <v>1500</v>
      </c>
      <c r="H57" s="14"/>
      <c r="I57" s="26">
        <f>SUM(I55:I56)</f>
        <v>500</v>
      </c>
      <c r="J57" s="25"/>
      <c r="K57" s="31">
        <f t="shared" si="0"/>
        <v>-0.66666999999999998</v>
      </c>
      <c r="M57" s="52"/>
    </row>
    <row r="58" spans="1:989" s="3" customFormat="1" ht="12.75" x14ac:dyDescent="0.2">
      <c r="A58" s="16"/>
      <c r="B58" s="9"/>
      <c r="C58" s="16"/>
      <c r="D58" s="83"/>
      <c r="E58" s="99"/>
      <c r="F58" s="91"/>
      <c r="G58" s="27"/>
      <c r="H58" s="17"/>
      <c r="I58" s="27"/>
      <c r="J58" s="28"/>
      <c r="K58" s="31"/>
      <c r="M58" s="52"/>
    </row>
    <row r="59" spans="1:989" s="69" customFormat="1" ht="12.75" x14ac:dyDescent="0.2">
      <c r="A59" s="16"/>
      <c r="B59" s="9" t="s">
        <v>413</v>
      </c>
      <c r="C59" s="16"/>
      <c r="D59" s="83"/>
      <c r="E59" s="99"/>
      <c r="F59" s="91"/>
      <c r="G59" s="27">
        <v>0</v>
      </c>
      <c r="H59" s="17"/>
      <c r="I59" s="27">
        <v>55000</v>
      </c>
      <c r="J59" s="28"/>
      <c r="K59" s="31"/>
      <c r="L59" s="3"/>
      <c r="M59" s="5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3"/>
      <c r="NE59" s="3"/>
      <c r="NF59" s="3"/>
      <c r="NG59" s="3"/>
      <c r="NH59" s="3"/>
      <c r="NI59" s="3"/>
      <c r="NJ59" s="3"/>
      <c r="NK59" s="3"/>
      <c r="NL59" s="3"/>
      <c r="NM59" s="3"/>
      <c r="NN59" s="3"/>
      <c r="NO59" s="3"/>
      <c r="NP59" s="3"/>
      <c r="NQ59" s="3"/>
      <c r="NR59" s="3"/>
      <c r="NS59" s="3"/>
      <c r="NT59" s="3"/>
      <c r="NU59" s="3"/>
      <c r="NV59" s="3"/>
      <c r="NW59" s="3"/>
      <c r="NX59" s="3"/>
      <c r="NY59" s="3"/>
      <c r="NZ59" s="3"/>
      <c r="OA59" s="3"/>
      <c r="OB59" s="3"/>
      <c r="OC59" s="3"/>
      <c r="OD59" s="3"/>
      <c r="OE59" s="3"/>
      <c r="OF59" s="3"/>
      <c r="OG59" s="3"/>
      <c r="OH59" s="3"/>
      <c r="OI59" s="3"/>
      <c r="OJ59" s="3"/>
      <c r="OK59" s="3"/>
      <c r="OL59" s="3"/>
      <c r="OM59" s="3"/>
      <c r="ON59" s="3"/>
      <c r="OO59" s="3"/>
      <c r="OP59" s="3"/>
      <c r="OQ59" s="3"/>
      <c r="OR59" s="3"/>
      <c r="OS59" s="3"/>
      <c r="OT59" s="3"/>
      <c r="OU59" s="3"/>
      <c r="OV59" s="3"/>
      <c r="OW59" s="3"/>
      <c r="OX59" s="3"/>
      <c r="OY59" s="3"/>
      <c r="OZ59" s="3"/>
      <c r="PA59" s="3"/>
      <c r="PB59" s="3"/>
      <c r="PC59" s="3"/>
      <c r="PD59" s="3"/>
      <c r="PE59" s="3"/>
      <c r="PF59" s="3"/>
      <c r="PG59" s="3"/>
      <c r="PH59" s="3"/>
      <c r="PI59" s="3"/>
      <c r="PJ59" s="3"/>
      <c r="PK59" s="3"/>
      <c r="PL59" s="3"/>
      <c r="PM59" s="3"/>
      <c r="PN59" s="3"/>
      <c r="PO59" s="3"/>
      <c r="PP59" s="3"/>
      <c r="PQ59" s="3"/>
      <c r="PR59" s="3"/>
      <c r="PS59" s="3"/>
      <c r="PT59" s="3"/>
      <c r="PU59" s="3"/>
      <c r="PV59" s="3"/>
      <c r="PW59" s="3"/>
      <c r="PX59" s="3"/>
      <c r="PY59" s="3"/>
      <c r="PZ59" s="3"/>
      <c r="QA59" s="3"/>
      <c r="QB59" s="3"/>
      <c r="QC59" s="3"/>
      <c r="QD59" s="3"/>
      <c r="QE59" s="3"/>
      <c r="QF59" s="3"/>
      <c r="QG59" s="3"/>
      <c r="QH59" s="3"/>
      <c r="QI59" s="3"/>
      <c r="QJ59" s="3"/>
      <c r="QK59" s="3"/>
      <c r="QL59" s="3"/>
      <c r="QM59" s="3"/>
      <c r="QN59" s="3"/>
      <c r="QO59" s="3"/>
      <c r="QP59" s="3"/>
      <c r="QQ59" s="3"/>
      <c r="QR59" s="3"/>
      <c r="QS59" s="3"/>
      <c r="QT59" s="3"/>
      <c r="QU59" s="3"/>
      <c r="QV59" s="3"/>
      <c r="QW59" s="3"/>
      <c r="QX59" s="3"/>
      <c r="QY59" s="3"/>
      <c r="QZ59" s="3"/>
      <c r="RA59" s="3"/>
      <c r="RB59" s="3"/>
      <c r="RC59" s="3"/>
      <c r="RD59" s="3"/>
      <c r="RE59" s="3"/>
      <c r="RF59" s="3"/>
      <c r="RG59" s="3"/>
      <c r="RH59" s="3"/>
      <c r="RI59" s="3"/>
      <c r="RJ59" s="3"/>
      <c r="RK59" s="3"/>
      <c r="RL59" s="3"/>
      <c r="RM59" s="3"/>
      <c r="RN59" s="3"/>
      <c r="RO59" s="3"/>
      <c r="RP59" s="3"/>
      <c r="RQ59" s="3"/>
      <c r="RR59" s="3"/>
      <c r="RS59" s="3"/>
      <c r="RT59" s="3"/>
      <c r="RU59" s="3"/>
      <c r="RV59" s="3"/>
      <c r="RW59" s="3"/>
      <c r="RX59" s="3"/>
      <c r="RY59" s="3"/>
      <c r="RZ59" s="3"/>
      <c r="SA59" s="3"/>
      <c r="SB59" s="3"/>
      <c r="SC59" s="3"/>
      <c r="SD59" s="3"/>
      <c r="SE59" s="3"/>
      <c r="SF59" s="3"/>
      <c r="SG59" s="3"/>
      <c r="SH59" s="3"/>
      <c r="SI59" s="3"/>
      <c r="SJ59" s="3"/>
      <c r="SK59" s="3"/>
      <c r="SL59" s="3"/>
      <c r="SM59" s="3"/>
      <c r="SN59" s="3"/>
      <c r="SO59" s="3"/>
      <c r="SP59" s="3"/>
      <c r="SQ59" s="3"/>
      <c r="SR59" s="3"/>
      <c r="SS59" s="3"/>
      <c r="ST59" s="3"/>
      <c r="SU59" s="3"/>
      <c r="SV59" s="3"/>
      <c r="SW59" s="3"/>
      <c r="SX59" s="3"/>
      <c r="SY59" s="3"/>
      <c r="SZ59" s="3"/>
      <c r="TA59" s="3"/>
      <c r="TB59" s="3"/>
      <c r="TC59" s="3"/>
      <c r="TD59" s="3"/>
      <c r="TE59" s="3"/>
      <c r="TF59" s="3"/>
      <c r="TG59" s="3"/>
      <c r="TH59" s="3"/>
      <c r="TI59" s="3"/>
      <c r="TJ59" s="3"/>
      <c r="TK59" s="3"/>
      <c r="TL59" s="3"/>
      <c r="TM59" s="3"/>
      <c r="TN59" s="3"/>
      <c r="TO59" s="3"/>
      <c r="TP59" s="3"/>
      <c r="TQ59" s="3"/>
      <c r="TR59" s="3"/>
      <c r="TS59" s="3"/>
      <c r="TT59" s="3"/>
      <c r="TU59" s="3"/>
      <c r="TV59" s="3"/>
      <c r="TW59" s="3"/>
      <c r="TX59" s="3"/>
      <c r="TY59" s="3"/>
      <c r="TZ59" s="3"/>
      <c r="UA59" s="3"/>
      <c r="UB59" s="3"/>
      <c r="UC59" s="3"/>
      <c r="UD59" s="3"/>
      <c r="UE59" s="3"/>
      <c r="UF59" s="3"/>
      <c r="UG59" s="3"/>
      <c r="UH59" s="3"/>
      <c r="UI59" s="3"/>
      <c r="UJ59" s="3"/>
      <c r="UK59" s="3"/>
      <c r="UL59" s="3"/>
      <c r="UM59" s="3"/>
      <c r="UN59" s="3"/>
      <c r="UO59" s="3"/>
      <c r="UP59" s="3"/>
      <c r="UQ59" s="3"/>
      <c r="UR59" s="3"/>
      <c r="US59" s="3"/>
      <c r="UT59" s="3"/>
      <c r="UU59" s="3"/>
      <c r="UV59" s="3"/>
      <c r="UW59" s="3"/>
      <c r="UX59" s="3"/>
      <c r="UY59" s="3"/>
      <c r="UZ59" s="3"/>
      <c r="VA59" s="3"/>
      <c r="VB59" s="3"/>
      <c r="VC59" s="3"/>
      <c r="VD59" s="3"/>
      <c r="VE59" s="3"/>
      <c r="VF59" s="3"/>
      <c r="VG59" s="3"/>
      <c r="VH59" s="3"/>
      <c r="VI59" s="3"/>
      <c r="VJ59" s="3"/>
      <c r="VK59" s="3"/>
      <c r="VL59" s="3"/>
      <c r="VM59" s="3"/>
      <c r="VN59" s="3"/>
      <c r="VO59" s="3"/>
      <c r="VP59" s="3"/>
      <c r="VQ59" s="3"/>
      <c r="VR59" s="3"/>
      <c r="VS59" s="3"/>
      <c r="VT59" s="3"/>
      <c r="VU59" s="3"/>
      <c r="VV59" s="3"/>
      <c r="VW59" s="3"/>
      <c r="VX59" s="3"/>
      <c r="VY59" s="3"/>
      <c r="VZ59" s="3"/>
      <c r="WA59" s="3"/>
      <c r="WB59" s="3"/>
      <c r="WC59" s="3"/>
      <c r="WD59" s="3"/>
      <c r="WE59" s="3"/>
      <c r="WF59" s="3"/>
      <c r="WG59" s="3"/>
      <c r="WH59" s="3"/>
      <c r="WI59" s="3"/>
      <c r="WJ59" s="3"/>
      <c r="WK59" s="3"/>
      <c r="WL59" s="3"/>
      <c r="WM59" s="3"/>
      <c r="WN59" s="3"/>
      <c r="WO59" s="3"/>
      <c r="WP59" s="3"/>
      <c r="WQ59" s="3"/>
      <c r="WR59" s="3"/>
      <c r="WS59" s="3"/>
      <c r="WT59" s="3"/>
      <c r="WU59" s="3"/>
      <c r="WV59" s="3"/>
      <c r="WW59" s="3"/>
      <c r="WX59" s="3"/>
      <c r="WY59" s="3"/>
      <c r="WZ59" s="3"/>
      <c r="XA59" s="3"/>
      <c r="XB59" s="3"/>
      <c r="XC59" s="3"/>
      <c r="XD59" s="3"/>
      <c r="XE59" s="3"/>
      <c r="XF59" s="3"/>
      <c r="XG59" s="3"/>
      <c r="XH59" s="3"/>
      <c r="XI59" s="3"/>
      <c r="XJ59" s="3"/>
      <c r="XK59" s="3"/>
      <c r="XL59" s="3"/>
      <c r="XM59" s="3"/>
      <c r="XN59" s="3"/>
      <c r="XO59" s="3"/>
      <c r="XP59" s="3"/>
      <c r="XQ59" s="3"/>
      <c r="XR59" s="3"/>
      <c r="XS59" s="3"/>
      <c r="XT59" s="3"/>
      <c r="XU59" s="3"/>
      <c r="XV59" s="3"/>
      <c r="XW59" s="3"/>
      <c r="XX59" s="3"/>
      <c r="XY59" s="3"/>
      <c r="XZ59" s="3"/>
      <c r="YA59" s="3"/>
      <c r="YB59" s="3"/>
      <c r="YC59" s="3"/>
      <c r="YD59" s="3"/>
      <c r="YE59" s="3"/>
      <c r="YF59" s="3"/>
      <c r="YG59" s="3"/>
      <c r="YH59" s="3"/>
      <c r="YI59" s="3"/>
      <c r="YJ59" s="3"/>
      <c r="YK59" s="3"/>
      <c r="YL59" s="3"/>
      <c r="YM59" s="3"/>
      <c r="YN59" s="3"/>
      <c r="YO59" s="3"/>
      <c r="YP59" s="3"/>
      <c r="YQ59" s="3"/>
      <c r="YR59" s="3"/>
      <c r="YS59" s="3"/>
      <c r="YT59" s="3"/>
      <c r="YU59" s="3"/>
      <c r="YV59" s="3"/>
      <c r="YW59" s="3"/>
      <c r="YX59" s="3"/>
      <c r="YY59" s="3"/>
      <c r="YZ59" s="3"/>
      <c r="ZA59" s="3"/>
      <c r="ZB59" s="3"/>
      <c r="ZC59" s="3"/>
      <c r="ZD59" s="3"/>
      <c r="ZE59" s="3"/>
      <c r="ZF59" s="3"/>
      <c r="ZG59" s="3"/>
      <c r="ZH59" s="3"/>
      <c r="ZI59" s="3"/>
      <c r="ZJ59" s="3"/>
      <c r="ZK59" s="3"/>
      <c r="ZL59" s="3"/>
      <c r="ZM59" s="3"/>
      <c r="ZN59" s="3"/>
      <c r="ZO59" s="3"/>
      <c r="ZP59" s="3"/>
      <c r="ZQ59" s="3"/>
      <c r="ZR59" s="3"/>
      <c r="ZS59" s="3"/>
      <c r="ZT59" s="3"/>
      <c r="ZU59" s="3"/>
      <c r="ZV59" s="3"/>
      <c r="ZW59" s="3"/>
      <c r="ZX59" s="3"/>
      <c r="ZY59" s="3"/>
      <c r="ZZ59" s="3"/>
      <c r="AAA59" s="3"/>
      <c r="AAB59" s="3"/>
      <c r="AAC59" s="3"/>
      <c r="AAD59" s="3"/>
      <c r="AAE59" s="3"/>
      <c r="AAF59" s="3"/>
      <c r="AAG59" s="3"/>
      <c r="AAH59" s="3"/>
      <c r="AAI59" s="3"/>
      <c r="AAJ59" s="3"/>
      <c r="AAK59" s="3"/>
      <c r="AAL59" s="3"/>
      <c r="AAM59" s="3"/>
      <c r="AAN59" s="3"/>
      <c r="AAO59" s="3"/>
      <c r="AAP59" s="3"/>
      <c r="AAQ59" s="3"/>
      <c r="AAR59" s="3"/>
      <c r="AAS59" s="3"/>
      <c r="AAT59" s="3"/>
      <c r="AAU59" s="3"/>
      <c r="AAV59" s="3"/>
      <c r="AAW59" s="3"/>
      <c r="AAX59" s="3"/>
      <c r="AAY59" s="3"/>
      <c r="AAZ59" s="3"/>
      <c r="ABA59" s="3"/>
      <c r="ABB59" s="3"/>
      <c r="ABC59" s="3"/>
      <c r="ABD59" s="3"/>
      <c r="ABE59" s="3"/>
      <c r="ABF59" s="3"/>
      <c r="ABG59" s="3"/>
      <c r="ABH59" s="3"/>
      <c r="ABI59" s="3"/>
      <c r="ABJ59" s="3"/>
      <c r="ABK59" s="3"/>
      <c r="ABL59" s="3"/>
      <c r="ABM59" s="3"/>
      <c r="ABN59" s="3"/>
      <c r="ABO59" s="3"/>
      <c r="ABP59" s="3"/>
      <c r="ABQ59" s="3"/>
      <c r="ABR59" s="3"/>
      <c r="ABS59" s="3"/>
      <c r="ABT59" s="3"/>
      <c r="ABU59" s="3"/>
      <c r="ABV59" s="3"/>
      <c r="ABW59" s="3"/>
      <c r="ABX59" s="3"/>
      <c r="ABY59" s="3"/>
      <c r="ABZ59" s="3"/>
      <c r="ACA59" s="3"/>
      <c r="ACB59" s="3"/>
      <c r="ACC59" s="3"/>
      <c r="ACD59" s="3"/>
      <c r="ACE59" s="3"/>
      <c r="ACF59" s="3"/>
      <c r="ACG59" s="3"/>
      <c r="ACH59" s="3"/>
      <c r="ACI59" s="3"/>
      <c r="ACJ59" s="3"/>
      <c r="ACK59" s="3"/>
      <c r="ACL59" s="3"/>
      <c r="ACM59" s="3"/>
      <c r="ACN59" s="3"/>
      <c r="ACO59" s="3"/>
      <c r="ACP59" s="3"/>
      <c r="ACQ59" s="3"/>
      <c r="ACR59" s="3"/>
      <c r="ACS59" s="3"/>
      <c r="ACT59" s="3"/>
      <c r="ACU59" s="3"/>
      <c r="ACV59" s="3"/>
      <c r="ACW59" s="3"/>
      <c r="ACX59" s="3"/>
      <c r="ACY59" s="3"/>
      <c r="ACZ59" s="3"/>
      <c r="ADA59" s="3"/>
      <c r="ADB59" s="3"/>
      <c r="ADC59" s="3"/>
      <c r="ADD59" s="3"/>
      <c r="ADE59" s="3"/>
      <c r="ADF59" s="3"/>
      <c r="ADG59" s="3"/>
      <c r="ADH59" s="3"/>
      <c r="ADI59" s="3"/>
      <c r="ADJ59" s="3"/>
      <c r="ADK59" s="3"/>
      <c r="ADL59" s="3"/>
      <c r="ADM59" s="3"/>
      <c r="ADN59" s="3"/>
      <c r="ADO59" s="3"/>
      <c r="ADP59" s="3"/>
      <c r="ADQ59" s="3"/>
      <c r="ADR59" s="3"/>
      <c r="ADS59" s="3"/>
      <c r="ADT59" s="3"/>
      <c r="ADU59" s="3"/>
      <c r="ADV59" s="3"/>
      <c r="ADW59" s="3"/>
      <c r="ADX59" s="3"/>
      <c r="ADY59" s="3"/>
      <c r="ADZ59" s="3"/>
      <c r="AEA59" s="3"/>
      <c r="AEB59" s="3"/>
      <c r="AEC59" s="3"/>
      <c r="AED59" s="3"/>
      <c r="AEE59" s="3"/>
      <c r="AEF59" s="3"/>
      <c r="AEG59" s="3"/>
      <c r="AEH59" s="3"/>
      <c r="AEI59" s="3"/>
      <c r="AEJ59" s="3"/>
      <c r="AEK59" s="3"/>
      <c r="AEL59" s="3"/>
      <c r="AEM59" s="3"/>
      <c r="AEN59" s="3"/>
      <c r="AEO59" s="3"/>
      <c r="AEP59" s="3"/>
      <c r="AEQ59" s="3"/>
      <c r="AER59" s="3"/>
      <c r="AES59" s="3"/>
      <c r="AET59" s="3"/>
      <c r="AEU59" s="3"/>
      <c r="AEV59" s="3"/>
      <c r="AEW59" s="3"/>
      <c r="AEX59" s="3"/>
      <c r="AEY59" s="3"/>
      <c r="AEZ59" s="3"/>
      <c r="AFA59" s="3"/>
      <c r="AFB59" s="3"/>
      <c r="AFC59" s="3"/>
      <c r="AFD59" s="3"/>
      <c r="AFE59" s="3"/>
      <c r="AFF59" s="3"/>
      <c r="AFG59" s="3"/>
      <c r="AFH59" s="3"/>
      <c r="AFI59" s="3"/>
      <c r="AFJ59" s="3"/>
      <c r="AFK59" s="3"/>
      <c r="AFL59" s="3"/>
      <c r="AFM59" s="3"/>
      <c r="AFN59" s="3"/>
      <c r="AFO59" s="3"/>
      <c r="AFP59" s="3"/>
      <c r="AFQ59" s="3"/>
      <c r="AFR59" s="3"/>
      <c r="AFS59" s="3"/>
      <c r="AFT59" s="3"/>
      <c r="AFU59" s="3"/>
      <c r="AFV59" s="3"/>
      <c r="AFW59" s="3"/>
      <c r="AFX59" s="3"/>
      <c r="AFY59" s="3"/>
      <c r="AFZ59" s="3"/>
      <c r="AGA59" s="3"/>
      <c r="AGB59" s="3"/>
      <c r="AGC59" s="3"/>
      <c r="AGD59" s="3"/>
      <c r="AGE59" s="3"/>
      <c r="AGF59" s="3"/>
      <c r="AGG59" s="3"/>
      <c r="AGH59" s="3"/>
      <c r="AGI59" s="3"/>
      <c r="AGJ59" s="3"/>
      <c r="AGK59" s="3"/>
      <c r="AGL59" s="3"/>
      <c r="AGM59" s="3"/>
      <c r="AGN59" s="3"/>
      <c r="AGO59" s="3"/>
      <c r="AGP59" s="3"/>
      <c r="AGQ59" s="3"/>
      <c r="AGR59" s="3"/>
      <c r="AGS59" s="3"/>
      <c r="AGT59" s="3"/>
      <c r="AGU59" s="3"/>
      <c r="AGV59" s="3"/>
      <c r="AGW59" s="3"/>
      <c r="AGX59" s="3"/>
      <c r="AGY59" s="3"/>
      <c r="AGZ59" s="3"/>
      <c r="AHA59" s="3"/>
      <c r="AHB59" s="3"/>
      <c r="AHC59" s="3"/>
      <c r="AHD59" s="3"/>
      <c r="AHE59" s="3"/>
      <c r="AHF59" s="3"/>
      <c r="AHG59" s="3"/>
      <c r="AHH59" s="3"/>
      <c r="AHI59" s="3"/>
      <c r="AHJ59" s="3"/>
      <c r="AHK59" s="3"/>
      <c r="AHL59" s="3"/>
      <c r="AHM59" s="3"/>
      <c r="AHN59" s="3"/>
      <c r="AHO59" s="3"/>
      <c r="AHP59" s="3"/>
      <c r="AHQ59" s="3"/>
      <c r="AHR59" s="3"/>
      <c r="AHS59" s="3"/>
      <c r="AHT59" s="3"/>
      <c r="AHU59" s="3"/>
      <c r="AHV59" s="3"/>
      <c r="AHW59" s="3"/>
      <c r="AHX59" s="3"/>
      <c r="AHY59" s="3"/>
      <c r="AHZ59" s="3"/>
      <c r="AIA59" s="3"/>
      <c r="AIB59" s="3"/>
      <c r="AIC59" s="3"/>
      <c r="AID59" s="3"/>
      <c r="AIE59" s="3"/>
      <c r="AIF59" s="3"/>
      <c r="AIG59" s="3"/>
      <c r="AIH59" s="3"/>
      <c r="AII59" s="3"/>
      <c r="AIJ59" s="3"/>
      <c r="AIK59" s="3"/>
      <c r="AIL59" s="3"/>
      <c r="AIM59" s="3"/>
      <c r="AIN59" s="3"/>
      <c r="AIO59" s="3"/>
      <c r="AIP59" s="3"/>
      <c r="AIQ59" s="3"/>
      <c r="AIR59" s="3"/>
      <c r="AIS59" s="3"/>
      <c r="AIT59" s="3"/>
      <c r="AIU59" s="3"/>
      <c r="AIV59" s="3"/>
      <c r="AIW59" s="3"/>
      <c r="AIX59" s="3"/>
      <c r="AIY59" s="3"/>
      <c r="AIZ59" s="3"/>
      <c r="AJA59" s="3"/>
      <c r="AJB59" s="3"/>
      <c r="AJC59" s="3"/>
      <c r="AJD59" s="3"/>
      <c r="AJE59" s="3"/>
      <c r="AJF59" s="3"/>
      <c r="AJG59" s="3"/>
      <c r="AJH59" s="3"/>
      <c r="AJI59" s="3"/>
      <c r="AJJ59" s="3"/>
      <c r="AJK59" s="3"/>
      <c r="AJL59" s="3"/>
      <c r="AJM59" s="3"/>
      <c r="AJN59" s="3"/>
      <c r="AJO59" s="3"/>
      <c r="AJP59" s="3"/>
      <c r="AJQ59" s="3"/>
      <c r="AJR59" s="3"/>
      <c r="AJS59" s="3"/>
      <c r="AJT59" s="3"/>
      <c r="AJU59" s="3"/>
      <c r="AJV59" s="3"/>
      <c r="AJW59" s="3"/>
      <c r="AJX59" s="3"/>
      <c r="AJY59" s="3"/>
      <c r="AJZ59" s="3"/>
      <c r="AKA59" s="3"/>
      <c r="AKB59" s="3"/>
      <c r="AKC59" s="3"/>
      <c r="AKD59" s="3"/>
      <c r="AKE59" s="3"/>
      <c r="AKF59" s="3"/>
      <c r="AKG59" s="3"/>
      <c r="AKH59" s="3"/>
      <c r="AKI59" s="3"/>
      <c r="AKJ59" s="3"/>
      <c r="AKK59" s="3"/>
      <c r="AKL59" s="3"/>
      <c r="AKM59" s="3"/>
      <c r="AKN59" s="3"/>
      <c r="AKO59" s="3"/>
      <c r="AKP59" s="3"/>
      <c r="AKQ59" s="3"/>
      <c r="AKR59" s="3"/>
      <c r="AKS59" s="3"/>
      <c r="AKT59" s="3"/>
      <c r="AKU59" s="3"/>
      <c r="AKV59" s="3"/>
      <c r="AKW59" s="3"/>
      <c r="AKX59" s="3"/>
      <c r="AKY59" s="3"/>
      <c r="AKZ59" s="3"/>
      <c r="ALA59" s="3"/>
    </row>
    <row r="60" spans="1:989" s="69" customFormat="1" ht="12.75" x14ac:dyDescent="0.2">
      <c r="A60" s="16"/>
      <c r="B60" s="9"/>
      <c r="C60" s="16"/>
      <c r="D60" s="83"/>
      <c r="E60" s="99"/>
      <c r="F60" s="91"/>
      <c r="G60" s="27"/>
      <c r="H60" s="17"/>
      <c r="I60" s="27"/>
      <c r="J60" s="28"/>
      <c r="K60" s="31"/>
      <c r="L60" s="3"/>
      <c r="M60" s="5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3"/>
      <c r="NE60" s="3"/>
      <c r="NF60" s="3"/>
      <c r="NG60" s="3"/>
      <c r="NH60" s="3"/>
      <c r="NI60" s="3"/>
      <c r="NJ60" s="3"/>
      <c r="NK60" s="3"/>
      <c r="NL60" s="3"/>
      <c r="NM60" s="3"/>
      <c r="NN60" s="3"/>
      <c r="NO60" s="3"/>
      <c r="NP60" s="3"/>
      <c r="NQ60" s="3"/>
      <c r="NR60" s="3"/>
      <c r="NS60" s="3"/>
      <c r="NT60" s="3"/>
      <c r="NU60" s="3"/>
      <c r="NV60" s="3"/>
      <c r="NW60" s="3"/>
      <c r="NX60" s="3"/>
      <c r="NY60" s="3"/>
      <c r="NZ60" s="3"/>
      <c r="OA60" s="3"/>
      <c r="OB60" s="3"/>
      <c r="OC60" s="3"/>
      <c r="OD60" s="3"/>
      <c r="OE60" s="3"/>
      <c r="OF60" s="3"/>
      <c r="OG60" s="3"/>
      <c r="OH60" s="3"/>
      <c r="OI60" s="3"/>
      <c r="OJ60" s="3"/>
      <c r="OK60" s="3"/>
      <c r="OL60" s="3"/>
      <c r="OM60" s="3"/>
      <c r="ON60" s="3"/>
      <c r="OO60" s="3"/>
      <c r="OP60" s="3"/>
      <c r="OQ60" s="3"/>
      <c r="OR60" s="3"/>
      <c r="OS60" s="3"/>
      <c r="OT60" s="3"/>
      <c r="OU60" s="3"/>
      <c r="OV60" s="3"/>
      <c r="OW60" s="3"/>
      <c r="OX60" s="3"/>
      <c r="OY60" s="3"/>
      <c r="OZ60" s="3"/>
      <c r="PA60" s="3"/>
      <c r="PB60" s="3"/>
      <c r="PC60" s="3"/>
      <c r="PD60" s="3"/>
      <c r="PE60" s="3"/>
      <c r="PF60" s="3"/>
      <c r="PG60" s="3"/>
      <c r="PH60" s="3"/>
      <c r="PI60" s="3"/>
      <c r="PJ60" s="3"/>
      <c r="PK60" s="3"/>
      <c r="PL60" s="3"/>
      <c r="PM60" s="3"/>
      <c r="PN60" s="3"/>
      <c r="PO60" s="3"/>
      <c r="PP60" s="3"/>
      <c r="PQ60" s="3"/>
      <c r="PR60" s="3"/>
      <c r="PS60" s="3"/>
      <c r="PT60" s="3"/>
      <c r="PU60" s="3"/>
      <c r="PV60" s="3"/>
      <c r="PW60" s="3"/>
      <c r="PX60" s="3"/>
      <c r="PY60" s="3"/>
      <c r="PZ60" s="3"/>
      <c r="QA60" s="3"/>
      <c r="QB60" s="3"/>
      <c r="QC60" s="3"/>
      <c r="QD60" s="3"/>
      <c r="QE60" s="3"/>
      <c r="QF60" s="3"/>
      <c r="QG60" s="3"/>
      <c r="QH60" s="3"/>
      <c r="QI60" s="3"/>
      <c r="QJ60" s="3"/>
      <c r="QK60" s="3"/>
      <c r="QL60" s="3"/>
      <c r="QM60" s="3"/>
      <c r="QN60" s="3"/>
      <c r="QO60" s="3"/>
      <c r="QP60" s="3"/>
      <c r="QQ60" s="3"/>
      <c r="QR60" s="3"/>
      <c r="QS60" s="3"/>
      <c r="QT60" s="3"/>
      <c r="QU60" s="3"/>
      <c r="QV60" s="3"/>
      <c r="QW60" s="3"/>
      <c r="QX60" s="3"/>
      <c r="QY60" s="3"/>
      <c r="QZ60" s="3"/>
      <c r="RA60" s="3"/>
      <c r="RB60" s="3"/>
      <c r="RC60" s="3"/>
      <c r="RD60" s="3"/>
      <c r="RE60" s="3"/>
      <c r="RF60" s="3"/>
      <c r="RG60" s="3"/>
      <c r="RH60" s="3"/>
      <c r="RI60" s="3"/>
      <c r="RJ60" s="3"/>
      <c r="RK60" s="3"/>
      <c r="RL60" s="3"/>
      <c r="RM60" s="3"/>
      <c r="RN60" s="3"/>
      <c r="RO60" s="3"/>
      <c r="RP60" s="3"/>
      <c r="RQ60" s="3"/>
      <c r="RR60" s="3"/>
      <c r="RS60" s="3"/>
      <c r="RT60" s="3"/>
      <c r="RU60" s="3"/>
      <c r="RV60" s="3"/>
      <c r="RW60" s="3"/>
      <c r="RX60" s="3"/>
      <c r="RY60" s="3"/>
      <c r="RZ60" s="3"/>
      <c r="SA60" s="3"/>
      <c r="SB60" s="3"/>
      <c r="SC60" s="3"/>
      <c r="SD60" s="3"/>
      <c r="SE60" s="3"/>
      <c r="SF60" s="3"/>
      <c r="SG60" s="3"/>
      <c r="SH60" s="3"/>
      <c r="SI60" s="3"/>
      <c r="SJ60" s="3"/>
      <c r="SK60" s="3"/>
      <c r="SL60" s="3"/>
      <c r="SM60" s="3"/>
      <c r="SN60" s="3"/>
      <c r="SO60" s="3"/>
      <c r="SP60" s="3"/>
      <c r="SQ60" s="3"/>
      <c r="SR60" s="3"/>
      <c r="SS60" s="3"/>
      <c r="ST60" s="3"/>
      <c r="SU60" s="3"/>
      <c r="SV60" s="3"/>
      <c r="SW60" s="3"/>
      <c r="SX60" s="3"/>
      <c r="SY60" s="3"/>
      <c r="SZ60" s="3"/>
      <c r="TA60" s="3"/>
      <c r="TB60" s="3"/>
      <c r="TC60" s="3"/>
      <c r="TD60" s="3"/>
      <c r="TE60" s="3"/>
      <c r="TF60" s="3"/>
      <c r="TG60" s="3"/>
      <c r="TH60" s="3"/>
      <c r="TI60" s="3"/>
      <c r="TJ60" s="3"/>
      <c r="TK60" s="3"/>
      <c r="TL60" s="3"/>
      <c r="TM60" s="3"/>
      <c r="TN60" s="3"/>
      <c r="TO60" s="3"/>
      <c r="TP60" s="3"/>
      <c r="TQ60" s="3"/>
      <c r="TR60" s="3"/>
      <c r="TS60" s="3"/>
      <c r="TT60" s="3"/>
      <c r="TU60" s="3"/>
      <c r="TV60" s="3"/>
      <c r="TW60" s="3"/>
      <c r="TX60" s="3"/>
      <c r="TY60" s="3"/>
      <c r="TZ60" s="3"/>
      <c r="UA60" s="3"/>
      <c r="UB60" s="3"/>
      <c r="UC60" s="3"/>
      <c r="UD60" s="3"/>
      <c r="UE60" s="3"/>
      <c r="UF60" s="3"/>
      <c r="UG60" s="3"/>
      <c r="UH60" s="3"/>
      <c r="UI60" s="3"/>
      <c r="UJ60" s="3"/>
      <c r="UK60" s="3"/>
      <c r="UL60" s="3"/>
      <c r="UM60" s="3"/>
      <c r="UN60" s="3"/>
      <c r="UO60" s="3"/>
      <c r="UP60" s="3"/>
      <c r="UQ60" s="3"/>
      <c r="UR60" s="3"/>
      <c r="US60" s="3"/>
      <c r="UT60" s="3"/>
      <c r="UU60" s="3"/>
      <c r="UV60" s="3"/>
      <c r="UW60" s="3"/>
      <c r="UX60" s="3"/>
      <c r="UY60" s="3"/>
      <c r="UZ60" s="3"/>
      <c r="VA60" s="3"/>
      <c r="VB60" s="3"/>
      <c r="VC60" s="3"/>
      <c r="VD60" s="3"/>
      <c r="VE60" s="3"/>
      <c r="VF60" s="3"/>
      <c r="VG60" s="3"/>
      <c r="VH60" s="3"/>
      <c r="VI60" s="3"/>
      <c r="VJ60" s="3"/>
      <c r="VK60" s="3"/>
      <c r="VL60" s="3"/>
      <c r="VM60" s="3"/>
      <c r="VN60" s="3"/>
      <c r="VO60" s="3"/>
      <c r="VP60" s="3"/>
      <c r="VQ60" s="3"/>
      <c r="VR60" s="3"/>
      <c r="VS60" s="3"/>
      <c r="VT60" s="3"/>
      <c r="VU60" s="3"/>
      <c r="VV60" s="3"/>
      <c r="VW60" s="3"/>
      <c r="VX60" s="3"/>
      <c r="VY60" s="3"/>
      <c r="VZ60" s="3"/>
      <c r="WA60" s="3"/>
      <c r="WB60" s="3"/>
      <c r="WC60" s="3"/>
      <c r="WD60" s="3"/>
      <c r="WE60" s="3"/>
      <c r="WF60" s="3"/>
      <c r="WG60" s="3"/>
      <c r="WH60" s="3"/>
      <c r="WI60" s="3"/>
      <c r="WJ60" s="3"/>
      <c r="WK60" s="3"/>
      <c r="WL60" s="3"/>
      <c r="WM60" s="3"/>
      <c r="WN60" s="3"/>
      <c r="WO60" s="3"/>
      <c r="WP60" s="3"/>
      <c r="WQ60" s="3"/>
      <c r="WR60" s="3"/>
      <c r="WS60" s="3"/>
      <c r="WT60" s="3"/>
      <c r="WU60" s="3"/>
      <c r="WV60" s="3"/>
      <c r="WW60" s="3"/>
      <c r="WX60" s="3"/>
      <c r="WY60" s="3"/>
      <c r="WZ60" s="3"/>
      <c r="XA60" s="3"/>
      <c r="XB60" s="3"/>
      <c r="XC60" s="3"/>
      <c r="XD60" s="3"/>
      <c r="XE60" s="3"/>
      <c r="XF60" s="3"/>
      <c r="XG60" s="3"/>
      <c r="XH60" s="3"/>
      <c r="XI60" s="3"/>
      <c r="XJ60" s="3"/>
      <c r="XK60" s="3"/>
      <c r="XL60" s="3"/>
      <c r="XM60" s="3"/>
      <c r="XN60" s="3"/>
      <c r="XO60" s="3"/>
      <c r="XP60" s="3"/>
      <c r="XQ60" s="3"/>
      <c r="XR60" s="3"/>
      <c r="XS60" s="3"/>
      <c r="XT60" s="3"/>
      <c r="XU60" s="3"/>
      <c r="XV60" s="3"/>
      <c r="XW60" s="3"/>
      <c r="XX60" s="3"/>
      <c r="XY60" s="3"/>
      <c r="XZ60" s="3"/>
      <c r="YA60" s="3"/>
      <c r="YB60" s="3"/>
      <c r="YC60" s="3"/>
      <c r="YD60" s="3"/>
      <c r="YE60" s="3"/>
      <c r="YF60" s="3"/>
      <c r="YG60" s="3"/>
      <c r="YH60" s="3"/>
      <c r="YI60" s="3"/>
      <c r="YJ60" s="3"/>
      <c r="YK60" s="3"/>
      <c r="YL60" s="3"/>
      <c r="YM60" s="3"/>
      <c r="YN60" s="3"/>
      <c r="YO60" s="3"/>
      <c r="YP60" s="3"/>
      <c r="YQ60" s="3"/>
      <c r="YR60" s="3"/>
      <c r="YS60" s="3"/>
      <c r="YT60" s="3"/>
      <c r="YU60" s="3"/>
      <c r="YV60" s="3"/>
      <c r="YW60" s="3"/>
      <c r="YX60" s="3"/>
      <c r="YY60" s="3"/>
      <c r="YZ60" s="3"/>
      <c r="ZA60" s="3"/>
      <c r="ZB60" s="3"/>
      <c r="ZC60" s="3"/>
      <c r="ZD60" s="3"/>
      <c r="ZE60" s="3"/>
      <c r="ZF60" s="3"/>
      <c r="ZG60" s="3"/>
      <c r="ZH60" s="3"/>
      <c r="ZI60" s="3"/>
      <c r="ZJ60" s="3"/>
      <c r="ZK60" s="3"/>
      <c r="ZL60" s="3"/>
      <c r="ZM60" s="3"/>
      <c r="ZN60" s="3"/>
      <c r="ZO60" s="3"/>
      <c r="ZP60" s="3"/>
      <c r="ZQ60" s="3"/>
      <c r="ZR60" s="3"/>
      <c r="ZS60" s="3"/>
      <c r="ZT60" s="3"/>
      <c r="ZU60" s="3"/>
      <c r="ZV60" s="3"/>
      <c r="ZW60" s="3"/>
      <c r="ZX60" s="3"/>
      <c r="ZY60" s="3"/>
      <c r="ZZ60" s="3"/>
      <c r="AAA60" s="3"/>
      <c r="AAB60" s="3"/>
      <c r="AAC60" s="3"/>
      <c r="AAD60" s="3"/>
      <c r="AAE60" s="3"/>
      <c r="AAF60" s="3"/>
      <c r="AAG60" s="3"/>
      <c r="AAH60" s="3"/>
      <c r="AAI60" s="3"/>
      <c r="AAJ60" s="3"/>
      <c r="AAK60" s="3"/>
      <c r="AAL60" s="3"/>
      <c r="AAM60" s="3"/>
      <c r="AAN60" s="3"/>
      <c r="AAO60" s="3"/>
      <c r="AAP60" s="3"/>
      <c r="AAQ60" s="3"/>
      <c r="AAR60" s="3"/>
      <c r="AAS60" s="3"/>
      <c r="AAT60" s="3"/>
      <c r="AAU60" s="3"/>
      <c r="AAV60" s="3"/>
      <c r="AAW60" s="3"/>
      <c r="AAX60" s="3"/>
      <c r="AAY60" s="3"/>
      <c r="AAZ60" s="3"/>
      <c r="ABA60" s="3"/>
      <c r="ABB60" s="3"/>
      <c r="ABC60" s="3"/>
      <c r="ABD60" s="3"/>
      <c r="ABE60" s="3"/>
      <c r="ABF60" s="3"/>
      <c r="ABG60" s="3"/>
      <c r="ABH60" s="3"/>
      <c r="ABI60" s="3"/>
      <c r="ABJ60" s="3"/>
      <c r="ABK60" s="3"/>
      <c r="ABL60" s="3"/>
      <c r="ABM60" s="3"/>
      <c r="ABN60" s="3"/>
      <c r="ABO60" s="3"/>
      <c r="ABP60" s="3"/>
      <c r="ABQ60" s="3"/>
      <c r="ABR60" s="3"/>
      <c r="ABS60" s="3"/>
      <c r="ABT60" s="3"/>
      <c r="ABU60" s="3"/>
      <c r="ABV60" s="3"/>
      <c r="ABW60" s="3"/>
      <c r="ABX60" s="3"/>
      <c r="ABY60" s="3"/>
      <c r="ABZ60" s="3"/>
      <c r="ACA60" s="3"/>
      <c r="ACB60" s="3"/>
      <c r="ACC60" s="3"/>
      <c r="ACD60" s="3"/>
      <c r="ACE60" s="3"/>
      <c r="ACF60" s="3"/>
      <c r="ACG60" s="3"/>
      <c r="ACH60" s="3"/>
      <c r="ACI60" s="3"/>
      <c r="ACJ60" s="3"/>
      <c r="ACK60" s="3"/>
      <c r="ACL60" s="3"/>
      <c r="ACM60" s="3"/>
      <c r="ACN60" s="3"/>
      <c r="ACO60" s="3"/>
      <c r="ACP60" s="3"/>
      <c r="ACQ60" s="3"/>
      <c r="ACR60" s="3"/>
      <c r="ACS60" s="3"/>
      <c r="ACT60" s="3"/>
      <c r="ACU60" s="3"/>
      <c r="ACV60" s="3"/>
      <c r="ACW60" s="3"/>
      <c r="ACX60" s="3"/>
      <c r="ACY60" s="3"/>
      <c r="ACZ60" s="3"/>
      <c r="ADA60" s="3"/>
      <c r="ADB60" s="3"/>
      <c r="ADC60" s="3"/>
      <c r="ADD60" s="3"/>
      <c r="ADE60" s="3"/>
      <c r="ADF60" s="3"/>
      <c r="ADG60" s="3"/>
      <c r="ADH60" s="3"/>
      <c r="ADI60" s="3"/>
      <c r="ADJ60" s="3"/>
      <c r="ADK60" s="3"/>
      <c r="ADL60" s="3"/>
      <c r="ADM60" s="3"/>
      <c r="ADN60" s="3"/>
      <c r="ADO60" s="3"/>
      <c r="ADP60" s="3"/>
      <c r="ADQ60" s="3"/>
      <c r="ADR60" s="3"/>
      <c r="ADS60" s="3"/>
      <c r="ADT60" s="3"/>
      <c r="ADU60" s="3"/>
      <c r="ADV60" s="3"/>
      <c r="ADW60" s="3"/>
      <c r="ADX60" s="3"/>
      <c r="ADY60" s="3"/>
      <c r="ADZ60" s="3"/>
      <c r="AEA60" s="3"/>
      <c r="AEB60" s="3"/>
      <c r="AEC60" s="3"/>
      <c r="AED60" s="3"/>
      <c r="AEE60" s="3"/>
      <c r="AEF60" s="3"/>
      <c r="AEG60" s="3"/>
      <c r="AEH60" s="3"/>
      <c r="AEI60" s="3"/>
      <c r="AEJ60" s="3"/>
      <c r="AEK60" s="3"/>
      <c r="AEL60" s="3"/>
      <c r="AEM60" s="3"/>
      <c r="AEN60" s="3"/>
      <c r="AEO60" s="3"/>
      <c r="AEP60" s="3"/>
      <c r="AEQ60" s="3"/>
      <c r="AER60" s="3"/>
      <c r="AES60" s="3"/>
      <c r="AET60" s="3"/>
      <c r="AEU60" s="3"/>
      <c r="AEV60" s="3"/>
      <c r="AEW60" s="3"/>
      <c r="AEX60" s="3"/>
      <c r="AEY60" s="3"/>
      <c r="AEZ60" s="3"/>
      <c r="AFA60" s="3"/>
      <c r="AFB60" s="3"/>
      <c r="AFC60" s="3"/>
      <c r="AFD60" s="3"/>
      <c r="AFE60" s="3"/>
      <c r="AFF60" s="3"/>
      <c r="AFG60" s="3"/>
      <c r="AFH60" s="3"/>
      <c r="AFI60" s="3"/>
      <c r="AFJ60" s="3"/>
      <c r="AFK60" s="3"/>
      <c r="AFL60" s="3"/>
      <c r="AFM60" s="3"/>
      <c r="AFN60" s="3"/>
      <c r="AFO60" s="3"/>
      <c r="AFP60" s="3"/>
      <c r="AFQ60" s="3"/>
      <c r="AFR60" s="3"/>
      <c r="AFS60" s="3"/>
      <c r="AFT60" s="3"/>
      <c r="AFU60" s="3"/>
      <c r="AFV60" s="3"/>
      <c r="AFW60" s="3"/>
      <c r="AFX60" s="3"/>
      <c r="AFY60" s="3"/>
      <c r="AFZ60" s="3"/>
      <c r="AGA60" s="3"/>
      <c r="AGB60" s="3"/>
      <c r="AGC60" s="3"/>
      <c r="AGD60" s="3"/>
      <c r="AGE60" s="3"/>
      <c r="AGF60" s="3"/>
      <c r="AGG60" s="3"/>
      <c r="AGH60" s="3"/>
      <c r="AGI60" s="3"/>
      <c r="AGJ60" s="3"/>
      <c r="AGK60" s="3"/>
      <c r="AGL60" s="3"/>
      <c r="AGM60" s="3"/>
      <c r="AGN60" s="3"/>
      <c r="AGO60" s="3"/>
      <c r="AGP60" s="3"/>
      <c r="AGQ60" s="3"/>
      <c r="AGR60" s="3"/>
      <c r="AGS60" s="3"/>
      <c r="AGT60" s="3"/>
      <c r="AGU60" s="3"/>
      <c r="AGV60" s="3"/>
      <c r="AGW60" s="3"/>
      <c r="AGX60" s="3"/>
      <c r="AGY60" s="3"/>
      <c r="AGZ60" s="3"/>
      <c r="AHA60" s="3"/>
      <c r="AHB60" s="3"/>
      <c r="AHC60" s="3"/>
      <c r="AHD60" s="3"/>
      <c r="AHE60" s="3"/>
      <c r="AHF60" s="3"/>
      <c r="AHG60" s="3"/>
      <c r="AHH60" s="3"/>
      <c r="AHI60" s="3"/>
      <c r="AHJ60" s="3"/>
      <c r="AHK60" s="3"/>
      <c r="AHL60" s="3"/>
      <c r="AHM60" s="3"/>
      <c r="AHN60" s="3"/>
      <c r="AHO60" s="3"/>
      <c r="AHP60" s="3"/>
      <c r="AHQ60" s="3"/>
      <c r="AHR60" s="3"/>
      <c r="AHS60" s="3"/>
      <c r="AHT60" s="3"/>
      <c r="AHU60" s="3"/>
      <c r="AHV60" s="3"/>
      <c r="AHW60" s="3"/>
      <c r="AHX60" s="3"/>
      <c r="AHY60" s="3"/>
      <c r="AHZ60" s="3"/>
      <c r="AIA60" s="3"/>
      <c r="AIB60" s="3"/>
      <c r="AIC60" s="3"/>
      <c r="AID60" s="3"/>
      <c r="AIE60" s="3"/>
      <c r="AIF60" s="3"/>
      <c r="AIG60" s="3"/>
      <c r="AIH60" s="3"/>
      <c r="AII60" s="3"/>
      <c r="AIJ60" s="3"/>
      <c r="AIK60" s="3"/>
      <c r="AIL60" s="3"/>
      <c r="AIM60" s="3"/>
      <c r="AIN60" s="3"/>
      <c r="AIO60" s="3"/>
      <c r="AIP60" s="3"/>
      <c r="AIQ60" s="3"/>
      <c r="AIR60" s="3"/>
      <c r="AIS60" s="3"/>
      <c r="AIT60" s="3"/>
      <c r="AIU60" s="3"/>
      <c r="AIV60" s="3"/>
      <c r="AIW60" s="3"/>
      <c r="AIX60" s="3"/>
      <c r="AIY60" s="3"/>
      <c r="AIZ60" s="3"/>
      <c r="AJA60" s="3"/>
      <c r="AJB60" s="3"/>
      <c r="AJC60" s="3"/>
      <c r="AJD60" s="3"/>
      <c r="AJE60" s="3"/>
      <c r="AJF60" s="3"/>
      <c r="AJG60" s="3"/>
      <c r="AJH60" s="3"/>
      <c r="AJI60" s="3"/>
      <c r="AJJ60" s="3"/>
      <c r="AJK60" s="3"/>
      <c r="AJL60" s="3"/>
      <c r="AJM60" s="3"/>
      <c r="AJN60" s="3"/>
      <c r="AJO60" s="3"/>
      <c r="AJP60" s="3"/>
      <c r="AJQ60" s="3"/>
      <c r="AJR60" s="3"/>
      <c r="AJS60" s="3"/>
      <c r="AJT60" s="3"/>
      <c r="AJU60" s="3"/>
      <c r="AJV60" s="3"/>
      <c r="AJW60" s="3"/>
      <c r="AJX60" s="3"/>
      <c r="AJY60" s="3"/>
      <c r="AJZ60" s="3"/>
      <c r="AKA60" s="3"/>
      <c r="AKB60" s="3"/>
      <c r="AKC60" s="3"/>
      <c r="AKD60" s="3"/>
      <c r="AKE60" s="3"/>
      <c r="AKF60" s="3"/>
      <c r="AKG60" s="3"/>
      <c r="AKH60" s="3"/>
      <c r="AKI60" s="3"/>
      <c r="AKJ60" s="3"/>
      <c r="AKK60" s="3"/>
      <c r="AKL60" s="3"/>
      <c r="AKM60" s="3"/>
      <c r="AKN60" s="3"/>
      <c r="AKO60" s="3"/>
      <c r="AKP60" s="3"/>
      <c r="AKQ60" s="3"/>
      <c r="AKR60" s="3"/>
      <c r="AKS60" s="3"/>
      <c r="AKT60" s="3"/>
      <c r="AKU60" s="3"/>
      <c r="AKV60" s="3"/>
      <c r="AKW60" s="3"/>
      <c r="AKX60" s="3"/>
      <c r="AKY60" s="3"/>
      <c r="AKZ60" s="3"/>
      <c r="ALA60" s="3"/>
    </row>
    <row r="61" spans="1:989" x14ac:dyDescent="0.25">
      <c r="A61" s="9"/>
      <c r="B61" s="9" t="s">
        <v>49</v>
      </c>
      <c r="C61" s="9"/>
      <c r="D61" s="82"/>
      <c r="E61" s="96"/>
      <c r="F61" s="89"/>
      <c r="G61" s="7"/>
      <c r="H61" s="14"/>
      <c r="J61" s="25"/>
      <c r="K61" s="31"/>
      <c r="M61" s="52"/>
    </row>
    <row r="62" spans="1:989" x14ac:dyDescent="0.25">
      <c r="A62" s="9"/>
      <c r="B62" s="9"/>
      <c r="C62" s="9" t="s">
        <v>50</v>
      </c>
      <c r="D62" s="82"/>
      <c r="E62" s="97">
        <v>280000</v>
      </c>
      <c r="F62" s="89"/>
      <c r="G62" s="7">
        <v>280001</v>
      </c>
      <c r="H62" s="14"/>
      <c r="I62" s="7">
        <v>0</v>
      </c>
      <c r="J62" s="25"/>
      <c r="K62" s="31">
        <f t="shared" si="0"/>
        <v>-1</v>
      </c>
      <c r="M62" s="52"/>
    </row>
    <row r="63" spans="1:989" x14ac:dyDescent="0.25">
      <c r="A63" s="9"/>
      <c r="B63" s="9" t="s">
        <v>51</v>
      </c>
      <c r="C63" s="9"/>
      <c r="D63" s="82"/>
      <c r="E63" s="96"/>
      <c r="F63" s="89"/>
      <c r="G63" s="26">
        <f>SUM(G62)</f>
        <v>280001</v>
      </c>
      <c r="H63" s="14"/>
      <c r="I63" s="26">
        <f>SUM(I62)</f>
        <v>0</v>
      </c>
      <c r="J63" s="25"/>
      <c r="K63" s="31">
        <f t="shared" si="0"/>
        <v>-1</v>
      </c>
      <c r="M63" s="52"/>
    </row>
    <row r="64" spans="1:989" x14ac:dyDescent="0.25">
      <c r="A64" s="9"/>
      <c r="B64" s="9"/>
      <c r="C64" s="9"/>
      <c r="D64" s="82"/>
      <c r="E64" s="96"/>
      <c r="F64" s="89"/>
      <c r="G64" s="26"/>
      <c r="H64" s="14"/>
      <c r="I64" s="26"/>
      <c r="J64" s="25"/>
      <c r="K64" s="31"/>
      <c r="M64" s="52"/>
    </row>
    <row r="65" spans="1:13" x14ac:dyDescent="0.25">
      <c r="A65" s="9" t="s">
        <v>52</v>
      </c>
      <c r="B65" s="9"/>
      <c r="C65" s="9"/>
      <c r="D65" s="82"/>
      <c r="E65" s="96"/>
      <c r="F65" s="89"/>
      <c r="G65" s="26">
        <f>SUM(G63,G57,G53,G50,G46,G30,G22,G11)</f>
        <v>1261180</v>
      </c>
      <c r="H65" s="14"/>
      <c r="I65" s="26">
        <f>SUM(I11,I22,I30,I34,I38,I46,I50,I53,I57,I59)</f>
        <v>4160253</v>
      </c>
      <c r="J65" s="25"/>
      <c r="K65" s="31">
        <f t="shared" si="0"/>
        <v>2.2987000000000002</v>
      </c>
      <c r="M65" s="52"/>
    </row>
    <row r="66" spans="1:13" x14ac:dyDescent="0.25">
      <c r="A66" s="9"/>
      <c r="B66" s="9"/>
      <c r="C66" s="9"/>
      <c r="D66" s="82"/>
      <c r="E66" s="96"/>
      <c r="F66" s="89"/>
      <c r="J66" s="25"/>
      <c r="K66" s="31"/>
      <c r="M66" s="52"/>
    </row>
    <row r="67" spans="1:13" x14ac:dyDescent="0.25">
      <c r="A67" s="9"/>
      <c r="B67" s="9"/>
      <c r="C67" s="9"/>
      <c r="D67" s="82"/>
      <c r="E67" s="96"/>
      <c r="F67" s="89"/>
      <c r="G67" s="7"/>
      <c r="H67" s="14"/>
      <c r="J67" s="25"/>
      <c r="K67" s="31"/>
      <c r="M67" s="52"/>
    </row>
    <row r="68" spans="1:13" x14ac:dyDescent="0.25">
      <c r="A68" s="18" t="s">
        <v>412</v>
      </c>
      <c r="B68" s="18"/>
      <c r="C68" s="18"/>
      <c r="D68" s="84"/>
      <c r="E68" s="96"/>
      <c r="F68" s="89"/>
      <c r="G68" s="7"/>
      <c r="H68" s="14"/>
      <c r="J68" s="25"/>
      <c r="K68" s="31"/>
      <c r="M68" s="52"/>
    </row>
    <row r="69" spans="1:13" x14ac:dyDescent="0.25">
      <c r="A69" s="9"/>
      <c r="B69" s="9" t="s">
        <v>53</v>
      </c>
      <c r="C69" s="9"/>
      <c r="D69" s="82"/>
      <c r="E69" s="96"/>
      <c r="F69" s="89"/>
      <c r="G69" s="7"/>
      <c r="H69" s="14"/>
      <c r="J69" s="25"/>
      <c r="K69" s="31"/>
      <c r="M69" s="52"/>
    </row>
    <row r="70" spans="1:13" x14ac:dyDescent="0.25">
      <c r="A70" s="9"/>
      <c r="B70" s="9"/>
      <c r="C70" s="9" t="s">
        <v>54</v>
      </c>
      <c r="D70" s="82"/>
      <c r="E70" s="96"/>
      <c r="F70" s="89"/>
      <c r="G70" s="7"/>
      <c r="H70" s="14"/>
      <c r="J70" s="25"/>
      <c r="K70" s="31"/>
      <c r="M70" s="52"/>
    </row>
    <row r="71" spans="1:13" x14ac:dyDescent="0.25">
      <c r="A71" s="9"/>
      <c r="B71" s="9"/>
      <c r="C71" s="9"/>
      <c r="D71" s="82" t="s">
        <v>478</v>
      </c>
      <c r="E71" s="94">
        <v>71466</v>
      </c>
      <c r="F71" s="89"/>
      <c r="G71" s="30">
        <v>48834</v>
      </c>
      <c r="H71" s="14"/>
      <c r="I71" s="30">
        <v>49810</v>
      </c>
      <c r="J71" s="25"/>
      <c r="K71" s="31">
        <f t="shared" ref="K71:K136" si="1">ROUND(((I71-G71)/G71),5)</f>
        <v>1.9990000000000001E-2</v>
      </c>
      <c r="M71" s="58" t="s">
        <v>479</v>
      </c>
    </row>
    <row r="72" spans="1:13" ht="51" x14ac:dyDescent="0.25">
      <c r="A72" s="9"/>
      <c r="B72" s="9"/>
      <c r="C72" s="9"/>
      <c r="D72" s="82" t="s">
        <v>481</v>
      </c>
      <c r="E72" s="94"/>
      <c r="F72" s="89"/>
      <c r="G72" s="30">
        <v>14322</v>
      </c>
      <c r="H72" s="14"/>
      <c r="I72" s="30">
        <v>25777</v>
      </c>
      <c r="J72" s="25"/>
      <c r="K72" s="31"/>
      <c r="M72" s="58" t="s">
        <v>485</v>
      </c>
    </row>
    <row r="73" spans="1:13" ht="38.25" x14ac:dyDescent="0.25">
      <c r="A73" s="9"/>
      <c r="B73" s="9"/>
      <c r="C73" s="9"/>
      <c r="D73" s="82" t="s">
        <v>482</v>
      </c>
      <c r="E73" s="94"/>
      <c r="F73" s="89"/>
      <c r="G73" s="30">
        <v>5928</v>
      </c>
      <c r="H73" s="14"/>
      <c r="I73" s="30">
        <v>7410</v>
      </c>
      <c r="J73" s="25"/>
      <c r="K73" s="31"/>
      <c r="M73" s="58" t="s">
        <v>486</v>
      </c>
    </row>
    <row r="74" spans="1:13" x14ac:dyDescent="0.25">
      <c r="A74" s="9"/>
      <c r="B74" s="9"/>
      <c r="C74" s="9"/>
      <c r="D74" s="82" t="s">
        <v>483</v>
      </c>
      <c r="E74" s="94"/>
      <c r="F74" s="89"/>
      <c r="G74" s="30">
        <v>5850</v>
      </c>
      <c r="H74" s="14"/>
      <c r="I74" s="30">
        <v>5850</v>
      </c>
      <c r="J74" s="25"/>
      <c r="K74" s="31"/>
      <c r="M74" s="58" t="s">
        <v>479</v>
      </c>
    </row>
    <row r="75" spans="1:13" ht="25.5" x14ac:dyDescent="0.25">
      <c r="A75" s="9"/>
      <c r="B75" s="9"/>
      <c r="C75" s="9"/>
      <c r="D75" s="82" t="s">
        <v>484</v>
      </c>
      <c r="E75" s="94"/>
      <c r="F75" s="89"/>
      <c r="G75" s="30"/>
      <c r="H75" s="14"/>
      <c r="I75" s="30">
        <v>9100</v>
      </c>
      <c r="J75" s="25"/>
      <c r="K75" s="31"/>
      <c r="M75" s="58" t="s">
        <v>480</v>
      </c>
    </row>
    <row r="76" spans="1:13" x14ac:dyDescent="0.25">
      <c r="A76" s="9"/>
      <c r="B76" s="9"/>
      <c r="C76" s="9"/>
      <c r="D76" s="82" t="s">
        <v>55</v>
      </c>
      <c r="E76" s="94">
        <v>2592.5500000000002</v>
      </c>
      <c r="F76" s="89"/>
      <c r="G76" s="30">
        <v>7600</v>
      </c>
      <c r="H76" s="14"/>
      <c r="I76" s="30">
        <v>7600</v>
      </c>
      <c r="J76" s="25"/>
      <c r="K76" s="31">
        <f t="shared" si="1"/>
        <v>0</v>
      </c>
      <c r="M76" s="52"/>
    </row>
    <row r="77" spans="1:13" x14ac:dyDescent="0.25">
      <c r="A77" s="9"/>
      <c r="B77" s="9"/>
      <c r="C77" s="9"/>
      <c r="D77" s="82" t="s">
        <v>56</v>
      </c>
      <c r="E77" s="94">
        <v>6750</v>
      </c>
      <c r="F77" s="89"/>
      <c r="G77" s="30">
        <v>9000</v>
      </c>
      <c r="H77" s="14"/>
      <c r="I77" s="30">
        <v>1</v>
      </c>
      <c r="J77" s="25"/>
      <c r="K77" s="31">
        <f t="shared" si="1"/>
        <v>-0.99988999999999995</v>
      </c>
      <c r="M77" s="52"/>
    </row>
    <row r="78" spans="1:13" x14ac:dyDescent="0.25">
      <c r="A78" s="9"/>
      <c r="B78" s="9"/>
      <c r="C78" s="9"/>
      <c r="D78" s="82" t="s">
        <v>57</v>
      </c>
      <c r="E78" s="94">
        <v>192.83</v>
      </c>
      <c r="F78" s="89"/>
      <c r="G78" s="30">
        <v>100</v>
      </c>
      <c r="H78" s="14"/>
      <c r="I78" s="30">
        <v>100</v>
      </c>
      <c r="J78" s="25"/>
      <c r="K78" s="31">
        <f t="shared" si="1"/>
        <v>0</v>
      </c>
      <c r="M78" s="52"/>
    </row>
    <row r="79" spans="1:13" x14ac:dyDescent="0.25">
      <c r="A79" s="9"/>
      <c r="B79" s="9"/>
      <c r="C79" s="9"/>
      <c r="D79" s="82" t="s">
        <v>58</v>
      </c>
      <c r="E79" s="94">
        <v>886.21</v>
      </c>
      <c r="F79" s="89"/>
      <c r="G79" s="30">
        <v>300</v>
      </c>
      <c r="H79" s="14"/>
      <c r="I79" s="30">
        <v>300</v>
      </c>
      <c r="J79" s="25"/>
      <c r="K79" s="31">
        <f t="shared" si="1"/>
        <v>0</v>
      </c>
      <c r="M79" s="52"/>
    </row>
    <row r="80" spans="1:13" x14ac:dyDescent="0.25">
      <c r="A80" s="9"/>
      <c r="B80" s="9"/>
      <c r="C80" s="9"/>
      <c r="D80" s="82" t="s">
        <v>59</v>
      </c>
      <c r="E80" s="98"/>
      <c r="F80" s="89"/>
      <c r="G80" s="30">
        <v>700</v>
      </c>
      <c r="H80" s="14"/>
      <c r="I80" s="30">
        <v>700</v>
      </c>
      <c r="J80" s="25"/>
      <c r="K80" s="31">
        <f t="shared" si="1"/>
        <v>0</v>
      </c>
      <c r="M80" s="52"/>
    </row>
    <row r="81" spans="1:13" x14ac:dyDescent="0.25">
      <c r="A81" s="9"/>
      <c r="B81" s="9"/>
      <c r="C81" s="9"/>
      <c r="D81" s="82" t="s">
        <v>451</v>
      </c>
      <c r="E81" s="98"/>
      <c r="F81" s="89"/>
      <c r="G81" s="30"/>
      <c r="H81" s="14"/>
      <c r="I81" s="30">
        <v>450</v>
      </c>
      <c r="J81" s="25"/>
      <c r="K81" s="31"/>
      <c r="M81" s="52"/>
    </row>
    <row r="82" spans="1:13" x14ac:dyDescent="0.25">
      <c r="A82" s="9"/>
      <c r="B82" s="9"/>
      <c r="C82" s="9"/>
      <c r="D82" s="82" t="s">
        <v>60</v>
      </c>
      <c r="E82" s="94">
        <v>1290</v>
      </c>
      <c r="F82" s="89"/>
      <c r="G82" s="30">
        <v>1080</v>
      </c>
      <c r="H82" s="14"/>
      <c r="I82" s="30">
        <v>1080</v>
      </c>
      <c r="J82" s="25"/>
      <c r="K82" s="31">
        <f t="shared" si="1"/>
        <v>0</v>
      </c>
      <c r="M82" s="52"/>
    </row>
    <row r="83" spans="1:13" x14ac:dyDescent="0.25">
      <c r="A83" s="9"/>
      <c r="B83" s="9"/>
      <c r="C83" s="9"/>
      <c r="D83" s="82" t="s">
        <v>61</v>
      </c>
      <c r="E83" s="94">
        <v>1778.73</v>
      </c>
      <c r="F83" s="89"/>
      <c r="G83" s="30">
        <v>550</v>
      </c>
      <c r="H83" s="14"/>
      <c r="I83" s="30">
        <v>550</v>
      </c>
      <c r="J83" s="25"/>
      <c r="K83" s="31">
        <f t="shared" si="1"/>
        <v>0</v>
      </c>
      <c r="M83" s="52"/>
    </row>
    <row r="84" spans="1:13" x14ac:dyDescent="0.25">
      <c r="A84" s="9"/>
      <c r="B84" s="9"/>
      <c r="C84" s="9"/>
      <c r="D84" s="82" t="s">
        <v>62</v>
      </c>
      <c r="E84" s="94">
        <v>1423.25</v>
      </c>
      <c r="F84" s="89"/>
      <c r="G84" s="30">
        <v>450</v>
      </c>
      <c r="H84" s="14"/>
      <c r="I84" s="30">
        <v>450</v>
      </c>
      <c r="J84" s="25"/>
      <c r="K84" s="31">
        <f t="shared" si="1"/>
        <v>0</v>
      </c>
      <c r="M84" s="52"/>
    </row>
    <row r="85" spans="1:13" ht="25.5" x14ac:dyDescent="0.25">
      <c r="A85" s="9"/>
      <c r="B85" s="9"/>
      <c r="C85" s="9"/>
      <c r="D85" s="82" t="s">
        <v>63</v>
      </c>
      <c r="E85" s="94">
        <v>10094.19</v>
      </c>
      <c r="F85" s="89"/>
      <c r="G85" s="30">
        <v>19319</v>
      </c>
      <c r="H85" s="14"/>
      <c r="I85" s="30">
        <v>8000</v>
      </c>
      <c r="J85" s="25"/>
      <c r="K85" s="31">
        <f t="shared" si="1"/>
        <v>-0.58589999999999998</v>
      </c>
      <c r="M85" s="56" t="s">
        <v>466</v>
      </c>
    </row>
    <row r="86" spans="1:13" x14ac:dyDescent="0.25">
      <c r="A86" s="9"/>
      <c r="B86" s="9"/>
      <c r="C86" s="9"/>
      <c r="D86" s="82" t="s">
        <v>64</v>
      </c>
      <c r="E86" s="94">
        <v>1296.67</v>
      </c>
      <c r="F86" s="89"/>
      <c r="G86" s="30">
        <v>1250</v>
      </c>
      <c r="H86" s="14"/>
      <c r="I86" s="30">
        <v>1250</v>
      </c>
      <c r="J86" s="25"/>
      <c r="K86" s="31">
        <f t="shared" si="1"/>
        <v>0</v>
      </c>
      <c r="M86" s="52"/>
    </row>
    <row r="87" spans="1:13" x14ac:dyDescent="0.25">
      <c r="A87" s="9"/>
      <c r="B87" s="9"/>
      <c r="C87" s="9"/>
      <c r="D87" s="82" t="s">
        <v>65</v>
      </c>
      <c r="E87" s="94">
        <v>2005.71</v>
      </c>
      <c r="F87" s="89"/>
      <c r="G87" s="30">
        <v>150</v>
      </c>
      <c r="H87" s="14"/>
      <c r="I87" s="30">
        <v>150</v>
      </c>
      <c r="J87" s="25"/>
      <c r="K87" s="31">
        <f t="shared" si="1"/>
        <v>0</v>
      </c>
      <c r="M87" s="52"/>
    </row>
    <row r="88" spans="1:13" x14ac:dyDescent="0.25">
      <c r="A88" s="9"/>
      <c r="B88" s="9"/>
      <c r="C88" s="9"/>
      <c r="D88" s="82" t="s">
        <v>66</v>
      </c>
      <c r="E88" s="96"/>
      <c r="F88" s="89"/>
      <c r="G88" s="30">
        <v>105</v>
      </c>
      <c r="H88" s="14"/>
      <c r="I88" s="30">
        <v>105</v>
      </c>
      <c r="J88" s="25"/>
      <c r="K88" s="31">
        <f t="shared" si="1"/>
        <v>0</v>
      </c>
      <c r="M88" s="52"/>
    </row>
    <row r="89" spans="1:13" x14ac:dyDescent="0.25">
      <c r="A89" s="9"/>
      <c r="B89" s="9"/>
      <c r="C89" s="9"/>
      <c r="D89" s="82" t="s">
        <v>67</v>
      </c>
      <c r="E89" s="98"/>
      <c r="F89" s="89"/>
      <c r="G89" s="30">
        <v>1000</v>
      </c>
      <c r="H89" s="14"/>
      <c r="I89" s="30">
        <v>2543</v>
      </c>
      <c r="J89" s="25"/>
      <c r="K89" s="31">
        <f t="shared" si="1"/>
        <v>1.5429999999999999</v>
      </c>
      <c r="M89" s="56" t="s">
        <v>452</v>
      </c>
    </row>
    <row r="90" spans="1:13" x14ac:dyDescent="0.25">
      <c r="A90" s="9"/>
      <c r="B90" s="9"/>
      <c r="C90" s="9"/>
      <c r="D90" s="82" t="s">
        <v>68</v>
      </c>
      <c r="E90" s="94">
        <v>1500</v>
      </c>
      <c r="F90" s="89"/>
      <c r="G90" s="30">
        <v>2000</v>
      </c>
      <c r="H90" s="14"/>
      <c r="I90" s="30">
        <v>2000</v>
      </c>
      <c r="J90" s="25"/>
      <c r="K90" s="31">
        <f t="shared" si="1"/>
        <v>0</v>
      </c>
      <c r="M90" s="52"/>
    </row>
    <row r="91" spans="1:13" x14ac:dyDescent="0.25">
      <c r="A91" s="9"/>
      <c r="B91" s="9"/>
      <c r="C91" s="9" t="s">
        <v>69</v>
      </c>
      <c r="D91" s="82"/>
      <c r="E91" s="103">
        <f>SUM(E71:E90)</f>
        <v>101276.14000000001</v>
      </c>
      <c r="F91" s="89"/>
      <c r="G91" s="32">
        <f>ROUND(SUM(G70:G90),5)</f>
        <v>118538</v>
      </c>
      <c r="H91" s="14"/>
      <c r="I91" s="32">
        <f>ROUND(SUM(I70:I90),5)</f>
        <v>123226</v>
      </c>
      <c r="J91" s="25"/>
      <c r="K91" s="31">
        <f t="shared" si="1"/>
        <v>3.9550000000000002E-2</v>
      </c>
      <c r="M91" s="52"/>
    </row>
    <row r="92" spans="1:13" x14ac:dyDescent="0.25">
      <c r="A92" s="9"/>
      <c r="B92" s="9"/>
      <c r="C92" s="9" t="s">
        <v>70</v>
      </c>
      <c r="D92" s="82"/>
      <c r="E92" s="96"/>
      <c r="F92" s="89"/>
      <c r="G92" s="7"/>
      <c r="H92" s="14"/>
      <c r="J92" s="25"/>
      <c r="K92" s="31"/>
      <c r="M92" s="52"/>
    </row>
    <row r="93" spans="1:13" x14ac:dyDescent="0.25">
      <c r="A93" s="9"/>
      <c r="B93" s="9"/>
      <c r="C93" s="9"/>
      <c r="D93" s="82" t="s">
        <v>71</v>
      </c>
      <c r="E93" s="94">
        <v>4505.21</v>
      </c>
      <c r="F93" s="89"/>
      <c r="G93" s="59">
        <v>6660</v>
      </c>
      <c r="H93" s="14"/>
      <c r="I93" s="59">
        <v>6660</v>
      </c>
      <c r="J93" s="25"/>
      <c r="K93" s="31">
        <f t="shared" si="1"/>
        <v>0</v>
      </c>
      <c r="M93" s="66"/>
    </row>
    <row r="94" spans="1:13" x14ac:dyDescent="0.25">
      <c r="A94" s="9"/>
      <c r="B94" s="9"/>
      <c r="C94" s="9"/>
      <c r="D94" s="82" t="s">
        <v>72</v>
      </c>
      <c r="E94" s="94">
        <v>27866</v>
      </c>
      <c r="F94" s="89"/>
      <c r="G94" s="59">
        <v>25210</v>
      </c>
      <c r="H94" s="14"/>
      <c r="I94" s="59">
        <v>25966</v>
      </c>
      <c r="J94" s="25"/>
      <c r="K94" s="31">
        <f t="shared" si="1"/>
        <v>2.9989999999999999E-2</v>
      </c>
      <c r="M94" s="60" t="s">
        <v>403</v>
      </c>
    </row>
    <row r="95" spans="1:13" x14ac:dyDescent="0.25">
      <c r="A95" s="9"/>
      <c r="B95" s="9"/>
      <c r="C95" s="9"/>
      <c r="D95" s="82" t="s">
        <v>73</v>
      </c>
      <c r="E95" s="94">
        <v>53.6</v>
      </c>
      <c r="F95" s="89"/>
      <c r="G95" s="30">
        <v>200</v>
      </c>
      <c r="H95" s="14"/>
      <c r="I95" s="30">
        <v>200</v>
      </c>
      <c r="J95" s="25"/>
      <c r="K95" s="31">
        <f t="shared" si="1"/>
        <v>0</v>
      </c>
      <c r="M95" s="52"/>
    </row>
    <row r="96" spans="1:13" x14ac:dyDescent="0.25">
      <c r="A96" s="9"/>
      <c r="B96" s="9"/>
      <c r="C96" s="9"/>
      <c r="D96" s="82" t="s">
        <v>74</v>
      </c>
      <c r="E96" s="96"/>
      <c r="F96" s="89"/>
      <c r="G96" s="30">
        <v>50</v>
      </c>
      <c r="H96" s="14"/>
      <c r="I96" s="30">
        <v>50</v>
      </c>
      <c r="J96" s="25"/>
      <c r="K96" s="31">
        <f t="shared" si="1"/>
        <v>0</v>
      </c>
      <c r="M96" s="52"/>
    </row>
    <row r="97" spans="1:13" x14ac:dyDescent="0.25">
      <c r="A97" s="9"/>
      <c r="B97" s="9"/>
      <c r="C97" s="9"/>
      <c r="D97" s="82" t="s">
        <v>75</v>
      </c>
      <c r="E97" s="94">
        <v>410.5</v>
      </c>
      <c r="F97" s="89"/>
      <c r="G97" s="30">
        <v>400</v>
      </c>
      <c r="H97" s="14"/>
      <c r="I97" s="30">
        <v>450</v>
      </c>
      <c r="J97" s="25"/>
      <c r="K97" s="31">
        <f t="shared" si="1"/>
        <v>0.125</v>
      </c>
      <c r="M97" s="52"/>
    </row>
    <row r="98" spans="1:13" x14ac:dyDescent="0.25">
      <c r="A98" s="9"/>
      <c r="B98" s="9"/>
      <c r="C98" s="9"/>
      <c r="D98" s="82" t="s">
        <v>76</v>
      </c>
      <c r="E98" s="94">
        <v>530</v>
      </c>
      <c r="F98" s="89"/>
      <c r="G98" s="30">
        <v>450</v>
      </c>
      <c r="H98" s="14"/>
      <c r="I98" s="30">
        <v>250</v>
      </c>
      <c r="J98" s="25"/>
      <c r="K98" s="31">
        <f t="shared" si="1"/>
        <v>-0.44444</v>
      </c>
      <c r="M98" s="52"/>
    </row>
    <row r="99" spans="1:13" x14ac:dyDescent="0.25">
      <c r="A99" s="9"/>
      <c r="B99" s="9"/>
      <c r="C99" s="9"/>
      <c r="D99" s="82" t="s">
        <v>77</v>
      </c>
      <c r="E99" s="94">
        <v>466.7</v>
      </c>
      <c r="F99" s="89"/>
      <c r="G99" s="30">
        <v>600</v>
      </c>
      <c r="H99" s="14"/>
      <c r="I99" s="30">
        <v>600</v>
      </c>
      <c r="J99" s="25"/>
      <c r="K99" s="31">
        <f t="shared" si="1"/>
        <v>0</v>
      </c>
      <c r="M99" s="52"/>
    </row>
    <row r="100" spans="1:13" x14ac:dyDescent="0.25">
      <c r="A100" s="9"/>
      <c r="B100" s="9"/>
      <c r="C100" s="9"/>
      <c r="D100" s="82" t="s">
        <v>78</v>
      </c>
      <c r="E100" s="94">
        <v>3481.7</v>
      </c>
      <c r="F100" s="89"/>
      <c r="G100" s="30">
        <v>3500</v>
      </c>
      <c r="H100" s="14"/>
      <c r="I100" s="30">
        <v>3800</v>
      </c>
      <c r="J100" s="25"/>
      <c r="K100" s="31">
        <f t="shared" si="1"/>
        <v>8.5709999999999995E-2</v>
      </c>
      <c r="M100" s="52"/>
    </row>
    <row r="101" spans="1:13" x14ac:dyDescent="0.25">
      <c r="A101" s="9"/>
      <c r="B101" s="9"/>
      <c r="C101" s="9"/>
      <c r="D101" s="82" t="s">
        <v>79</v>
      </c>
      <c r="E101" s="94">
        <v>701</v>
      </c>
      <c r="F101" s="89"/>
      <c r="G101" s="30">
        <v>750</v>
      </c>
      <c r="H101" s="14"/>
      <c r="I101" s="30">
        <v>800</v>
      </c>
      <c r="J101" s="25"/>
      <c r="K101" s="31">
        <f t="shared" si="1"/>
        <v>6.6669999999999993E-2</v>
      </c>
      <c r="M101" s="52"/>
    </row>
    <row r="102" spans="1:13" x14ac:dyDescent="0.25">
      <c r="A102" s="9"/>
      <c r="B102" s="9"/>
      <c r="C102" s="9"/>
      <c r="D102" s="82" t="s">
        <v>80</v>
      </c>
      <c r="E102" s="94">
        <v>1427</v>
      </c>
      <c r="F102" s="89"/>
      <c r="G102" s="30">
        <v>1250</v>
      </c>
      <c r="H102" s="14"/>
      <c r="I102" s="30">
        <v>1450</v>
      </c>
      <c r="J102" s="25"/>
      <c r="K102" s="31">
        <f t="shared" si="1"/>
        <v>0.16</v>
      </c>
      <c r="M102" s="52"/>
    </row>
    <row r="103" spans="1:13" x14ac:dyDescent="0.25">
      <c r="A103" s="9"/>
      <c r="B103" s="9"/>
      <c r="C103" s="9"/>
      <c r="D103" s="82" t="s">
        <v>81</v>
      </c>
      <c r="E103" s="94">
        <v>1018</v>
      </c>
      <c r="F103" s="89"/>
      <c r="G103" s="30">
        <v>1200</v>
      </c>
      <c r="H103" s="14"/>
      <c r="I103" s="30">
        <v>1000</v>
      </c>
      <c r="J103" s="25"/>
      <c r="K103" s="31">
        <f t="shared" si="1"/>
        <v>-0.16667000000000001</v>
      </c>
      <c r="M103" s="52"/>
    </row>
    <row r="104" spans="1:13" x14ac:dyDescent="0.25">
      <c r="A104" s="9"/>
      <c r="B104" s="9"/>
      <c r="C104" s="9"/>
      <c r="D104" s="82" t="s">
        <v>82</v>
      </c>
      <c r="E104" s="94">
        <v>0</v>
      </c>
      <c r="F104" s="89"/>
      <c r="G104" s="30"/>
      <c r="H104" s="14"/>
      <c r="I104" s="30">
        <v>0</v>
      </c>
      <c r="J104" s="25"/>
      <c r="K104" s="31"/>
      <c r="M104" s="52"/>
    </row>
    <row r="105" spans="1:13" x14ac:dyDescent="0.25">
      <c r="A105" s="9"/>
      <c r="B105" s="9"/>
      <c r="C105" s="9"/>
      <c r="D105" s="82" t="s">
        <v>83</v>
      </c>
      <c r="E105" s="94">
        <v>116.04</v>
      </c>
      <c r="F105" s="89"/>
      <c r="G105" s="30">
        <v>80</v>
      </c>
      <c r="H105" s="14"/>
      <c r="I105" s="30">
        <v>80</v>
      </c>
      <c r="J105" s="25"/>
      <c r="K105" s="31">
        <f t="shared" si="1"/>
        <v>0</v>
      </c>
      <c r="M105" s="52"/>
    </row>
    <row r="106" spans="1:13" x14ac:dyDescent="0.25">
      <c r="A106" s="9"/>
      <c r="B106" s="9"/>
      <c r="C106" s="9"/>
      <c r="D106" s="82" t="s">
        <v>84</v>
      </c>
      <c r="E106" s="96"/>
      <c r="F106" s="89"/>
      <c r="G106" s="30">
        <v>10</v>
      </c>
      <c r="H106" s="14"/>
      <c r="I106" s="30">
        <v>10</v>
      </c>
      <c r="J106" s="25"/>
      <c r="K106" s="31">
        <f t="shared" si="1"/>
        <v>0</v>
      </c>
      <c r="M106" s="52"/>
    </row>
    <row r="107" spans="1:13" x14ac:dyDescent="0.25">
      <c r="A107" s="9"/>
      <c r="B107" s="9"/>
      <c r="C107" s="9"/>
      <c r="D107" s="82" t="s">
        <v>85</v>
      </c>
      <c r="E107" s="94">
        <v>1074.04</v>
      </c>
      <c r="F107" s="89"/>
      <c r="G107" s="30">
        <v>1020</v>
      </c>
      <c r="H107" s="14"/>
      <c r="I107" s="30">
        <v>250</v>
      </c>
      <c r="J107" s="25"/>
      <c r="K107" s="31">
        <f t="shared" si="1"/>
        <v>-0.75490000000000002</v>
      </c>
      <c r="M107" s="52"/>
    </row>
    <row r="108" spans="1:13" x14ac:dyDescent="0.25">
      <c r="A108" s="9"/>
      <c r="B108" s="9"/>
      <c r="C108" s="9" t="s">
        <v>86</v>
      </c>
      <c r="D108" s="82"/>
      <c r="E108" s="103">
        <f>SUM(E93:E107)</f>
        <v>41649.789999999994</v>
      </c>
      <c r="F108" s="89"/>
      <c r="G108" s="32">
        <f>ROUND(SUM(G92:G107),5)</f>
        <v>41380</v>
      </c>
      <c r="H108" s="14"/>
      <c r="I108" s="32">
        <f>ROUND(SUM(I92:I107),5)</f>
        <v>41566</v>
      </c>
      <c r="J108" s="25"/>
      <c r="K108" s="31">
        <f t="shared" si="1"/>
        <v>4.4900000000000001E-3</v>
      </c>
      <c r="M108" s="56" t="s">
        <v>416</v>
      </c>
    </row>
    <row r="109" spans="1:13" x14ac:dyDescent="0.25">
      <c r="A109" s="9"/>
      <c r="B109" s="9"/>
      <c r="C109" s="9" t="s">
        <v>87</v>
      </c>
      <c r="D109" s="82"/>
      <c r="E109" s="96"/>
      <c r="F109" s="89"/>
      <c r="G109" s="7"/>
      <c r="H109" s="14"/>
      <c r="J109" s="25"/>
      <c r="K109" s="31"/>
      <c r="M109" s="52"/>
    </row>
    <row r="110" spans="1:13" x14ac:dyDescent="0.25">
      <c r="A110" s="9"/>
      <c r="B110" s="9"/>
      <c r="C110" s="9"/>
      <c r="D110" s="82" t="s">
        <v>88</v>
      </c>
      <c r="E110" s="94">
        <v>18767</v>
      </c>
      <c r="F110" s="89"/>
      <c r="G110" s="30">
        <v>26895</v>
      </c>
      <c r="H110" s="14"/>
      <c r="I110" s="30">
        <v>8631</v>
      </c>
      <c r="J110" s="25"/>
      <c r="K110" s="31">
        <f t="shared" si="1"/>
        <v>-0.67908999999999997</v>
      </c>
      <c r="M110" s="52"/>
    </row>
    <row r="111" spans="1:13" x14ac:dyDescent="0.25">
      <c r="A111" s="9"/>
      <c r="B111" s="9"/>
      <c r="C111" s="9"/>
      <c r="D111" s="82" t="s">
        <v>89</v>
      </c>
      <c r="E111" s="94">
        <v>200.73</v>
      </c>
      <c r="F111" s="89"/>
      <c r="G111" s="30">
        <v>227</v>
      </c>
      <c r="H111" s="14"/>
      <c r="I111" s="30">
        <v>100</v>
      </c>
      <c r="J111" s="25"/>
      <c r="K111" s="31">
        <f t="shared" si="1"/>
        <v>-0.55947000000000002</v>
      </c>
      <c r="M111" s="52"/>
    </row>
    <row r="112" spans="1:13" x14ac:dyDescent="0.25">
      <c r="A112" s="9"/>
      <c r="B112" s="9"/>
      <c r="C112" s="9"/>
      <c r="D112" s="82" t="s">
        <v>90</v>
      </c>
      <c r="E112" s="96"/>
      <c r="F112" s="89"/>
      <c r="G112" s="30">
        <v>1</v>
      </c>
      <c r="H112" s="14"/>
      <c r="I112" s="30">
        <v>200</v>
      </c>
      <c r="J112" s="25"/>
      <c r="K112" s="31">
        <f t="shared" si="1"/>
        <v>199</v>
      </c>
      <c r="M112" s="52"/>
    </row>
    <row r="113" spans="1:13" x14ac:dyDescent="0.25">
      <c r="A113" s="9"/>
      <c r="B113" s="9"/>
      <c r="C113" s="9"/>
      <c r="D113" s="82" t="s">
        <v>91</v>
      </c>
      <c r="E113" s="96"/>
      <c r="F113" s="89"/>
      <c r="G113" s="30">
        <v>150</v>
      </c>
      <c r="H113" s="14"/>
      <c r="I113" s="30">
        <v>350</v>
      </c>
      <c r="J113" s="25"/>
      <c r="K113" s="31">
        <f t="shared" si="1"/>
        <v>1.3333299999999999</v>
      </c>
      <c r="M113" s="52"/>
    </row>
    <row r="114" spans="1:13" x14ac:dyDescent="0.25">
      <c r="A114" s="9"/>
      <c r="B114" s="9"/>
      <c r="C114" s="9"/>
      <c r="D114" s="82" t="s">
        <v>92</v>
      </c>
      <c r="E114" s="94">
        <v>501.94</v>
      </c>
      <c r="F114" s="89"/>
      <c r="G114" s="30">
        <v>575</v>
      </c>
      <c r="H114" s="14"/>
      <c r="I114" s="30">
        <v>160</v>
      </c>
      <c r="J114" s="25"/>
      <c r="K114" s="31">
        <f t="shared" si="1"/>
        <v>-0.72174000000000005</v>
      </c>
      <c r="M114" s="52"/>
    </row>
    <row r="115" spans="1:13" x14ac:dyDescent="0.25">
      <c r="A115" s="9"/>
      <c r="B115" s="9"/>
      <c r="C115" s="9"/>
      <c r="D115" s="85" t="s">
        <v>93</v>
      </c>
      <c r="E115" s="96"/>
      <c r="F115" s="89"/>
      <c r="G115" s="30">
        <v>50</v>
      </c>
      <c r="H115" s="14"/>
      <c r="I115" s="30">
        <v>79</v>
      </c>
      <c r="J115" s="25"/>
      <c r="K115" s="31">
        <f t="shared" si="1"/>
        <v>0.57999999999999996</v>
      </c>
      <c r="M115" s="52"/>
    </row>
    <row r="116" spans="1:13" x14ac:dyDescent="0.25">
      <c r="A116" s="9"/>
      <c r="B116" s="9"/>
      <c r="C116" s="9"/>
      <c r="D116" s="82" t="s">
        <v>94</v>
      </c>
      <c r="E116" s="96"/>
      <c r="F116" s="89"/>
      <c r="G116" s="30">
        <v>1</v>
      </c>
      <c r="H116" s="14"/>
      <c r="I116" s="30">
        <v>350</v>
      </c>
      <c r="J116" s="25"/>
      <c r="K116" s="31">
        <f t="shared" si="1"/>
        <v>349</v>
      </c>
      <c r="M116" s="52"/>
    </row>
    <row r="117" spans="1:13" x14ac:dyDescent="0.25">
      <c r="A117" s="9"/>
      <c r="B117" s="9"/>
      <c r="C117" s="9" t="s">
        <v>95</v>
      </c>
      <c r="D117" s="82"/>
      <c r="E117" s="103">
        <f>SUM(E110:E116)</f>
        <v>19469.669999999998</v>
      </c>
      <c r="F117" s="89"/>
      <c r="G117" s="32">
        <f>ROUND(SUM(G109:G116),5)</f>
        <v>27899</v>
      </c>
      <c r="H117" s="14"/>
      <c r="I117" s="32">
        <f>ROUND(SUM(I109:I116),5)</f>
        <v>9870</v>
      </c>
      <c r="J117" s="25"/>
      <c r="K117" s="31">
        <f t="shared" si="1"/>
        <v>-0.64622000000000002</v>
      </c>
      <c r="M117" s="70" t="s">
        <v>416</v>
      </c>
    </row>
    <row r="118" spans="1:13" x14ac:dyDescent="0.25">
      <c r="A118" s="9"/>
      <c r="B118" s="9"/>
      <c r="C118" s="9" t="s">
        <v>97</v>
      </c>
      <c r="D118" s="82"/>
      <c r="E118" s="96"/>
      <c r="F118" s="89"/>
      <c r="G118" s="7"/>
      <c r="H118" s="14"/>
      <c r="J118" s="25"/>
      <c r="K118" s="31"/>
      <c r="M118" s="52"/>
    </row>
    <row r="119" spans="1:13" x14ac:dyDescent="0.25">
      <c r="A119" s="9"/>
      <c r="B119" s="9"/>
      <c r="C119" s="9"/>
      <c r="D119" s="82" t="s">
        <v>98</v>
      </c>
      <c r="E119" s="94">
        <v>4663</v>
      </c>
      <c r="F119" s="89"/>
      <c r="G119" s="59">
        <v>6660</v>
      </c>
      <c r="H119" s="14"/>
      <c r="I119" s="59">
        <v>6660</v>
      </c>
      <c r="J119" s="25"/>
      <c r="K119" s="31">
        <f t="shared" si="1"/>
        <v>0</v>
      </c>
      <c r="M119" s="66"/>
    </row>
    <row r="120" spans="1:13" x14ac:dyDescent="0.25">
      <c r="A120" s="9"/>
      <c r="B120" s="9"/>
      <c r="C120" s="9"/>
      <c r="D120" s="82" t="s">
        <v>99</v>
      </c>
      <c r="E120" s="94">
        <v>28009</v>
      </c>
      <c r="F120" s="89"/>
      <c r="G120" s="59">
        <v>25210</v>
      </c>
      <c r="H120" s="14"/>
      <c r="I120" s="59">
        <v>25966</v>
      </c>
      <c r="J120" s="25"/>
      <c r="K120" s="31">
        <f t="shared" si="1"/>
        <v>2.9989999999999999E-2</v>
      </c>
      <c r="M120" s="67"/>
    </row>
    <row r="121" spans="1:13" x14ac:dyDescent="0.25">
      <c r="A121" s="9"/>
      <c r="B121" s="9"/>
      <c r="C121" s="9"/>
      <c r="D121" s="82" t="s">
        <v>100</v>
      </c>
      <c r="E121" s="94">
        <v>73.7</v>
      </c>
      <c r="F121" s="89"/>
      <c r="G121" s="30">
        <v>200</v>
      </c>
      <c r="H121" s="14"/>
      <c r="I121" s="30">
        <v>200</v>
      </c>
      <c r="J121" s="25"/>
      <c r="K121" s="31">
        <f t="shared" si="1"/>
        <v>0</v>
      </c>
      <c r="M121" s="52"/>
    </row>
    <row r="122" spans="1:13" x14ac:dyDescent="0.25">
      <c r="A122" s="9"/>
      <c r="B122" s="9"/>
      <c r="C122" s="9"/>
      <c r="D122" s="82" t="s">
        <v>101</v>
      </c>
      <c r="E122" s="96"/>
      <c r="F122" s="89"/>
      <c r="G122" s="30">
        <v>50</v>
      </c>
      <c r="H122" s="14"/>
      <c r="I122" s="30">
        <v>50</v>
      </c>
      <c r="J122" s="25"/>
      <c r="K122" s="31">
        <f t="shared" si="1"/>
        <v>0</v>
      </c>
      <c r="M122" s="52"/>
    </row>
    <row r="123" spans="1:13" x14ac:dyDescent="0.25">
      <c r="A123" s="9"/>
      <c r="B123" s="9"/>
      <c r="C123" s="9"/>
      <c r="D123" s="82" t="s">
        <v>102</v>
      </c>
      <c r="E123" s="94">
        <v>410.52</v>
      </c>
      <c r="F123" s="89"/>
      <c r="G123" s="30">
        <v>400</v>
      </c>
      <c r="H123" s="14"/>
      <c r="I123" s="30">
        <v>450</v>
      </c>
      <c r="J123" s="25"/>
      <c r="K123" s="31">
        <f t="shared" si="1"/>
        <v>0.125</v>
      </c>
      <c r="M123" s="52"/>
    </row>
    <row r="124" spans="1:13" x14ac:dyDescent="0.25">
      <c r="A124" s="9"/>
      <c r="B124" s="9"/>
      <c r="C124" s="9"/>
      <c r="D124" s="82" t="s">
        <v>103</v>
      </c>
      <c r="E124" s="94">
        <v>40</v>
      </c>
      <c r="F124" s="89"/>
      <c r="G124" s="30">
        <v>450</v>
      </c>
      <c r="H124" s="14"/>
      <c r="I124" s="30">
        <v>250</v>
      </c>
      <c r="J124" s="25"/>
      <c r="K124" s="31">
        <f t="shared" si="1"/>
        <v>-0.44444</v>
      </c>
      <c r="M124" s="52"/>
    </row>
    <row r="125" spans="1:13" x14ac:dyDescent="0.25">
      <c r="A125" s="9"/>
      <c r="B125" s="9"/>
      <c r="C125" s="9"/>
      <c r="D125" s="82" t="s">
        <v>104</v>
      </c>
      <c r="E125" s="94">
        <v>867.37</v>
      </c>
      <c r="F125" s="89"/>
      <c r="G125" s="30">
        <v>1000</v>
      </c>
      <c r="H125" s="14"/>
      <c r="I125" s="30">
        <v>1000</v>
      </c>
      <c r="J125" s="25"/>
      <c r="K125" s="31">
        <f t="shared" si="1"/>
        <v>0</v>
      </c>
      <c r="M125" s="52"/>
    </row>
    <row r="126" spans="1:13" x14ac:dyDescent="0.25">
      <c r="A126" s="9"/>
      <c r="B126" s="9"/>
      <c r="C126" s="9"/>
      <c r="D126" s="82" t="s">
        <v>105</v>
      </c>
      <c r="E126" s="94">
        <v>985.7</v>
      </c>
      <c r="F126" s="89"/>
      <c r="G126" s="30">
        <v>3700</v>
      </c>
      <c r="H126" s="14"/>
      <c r="I126" s="30">
        <v>3900</v>
      </c>
      <c r="J126" s="25"/>
      <c r="K126" s="31">
        <f t="shared" si="1"/>
        <v>5.4050000000000001E-2</v>
      </c>
      <c r="M126" s="52"/>
    </row>
    <row r="127" spans="1:13" x14ac:dyDescent="0.25">
      <c r="A127" s="9"/>
      <c r="B127" s="9"/>
      <c r="C127" s="9"/>
      <c r="D127" s="82" t="s">
        <v>106</v>
      </c>
      <c r="E127" s="94">
        <v>144.97999999999999</v>
      </c>
      <c r="F127" s="89"/>
      <c r="G127" s="30">
        <v>400</v>
      </c>
      <c r="H127" s="14"/>
      <c r="I127" s="30">
        <v>400</v>
      </c>
      <c r="J127" s="25"/>
      <c r="K127" s="31">
        <f t="shared" si="1"/>
        <v>0</v>
      </c>
      <c r="M127" s="52"/>
    </row>
    <row r="128" spans="1:13" x14ac:dyDescent="0.25">
      <c r="A128" s="9"/>
      <c r="B128" s="9"/>
      <c r="C128" s="9"/>
      <c r="D128" s="82" t="s">
        <v>107</v>
      </c>
      <c r="E128" s="94">
        <v>308</v>
      </c>
      <c r="F128" s="89"/>
      <c r="G128" s="30">
        <v>800</v>
      </c>
      <c r="H128" s="14"/>
      <c r="I128" s="30">
        <v>800</v>
      </c>
      <c r="J128" s="25"/>
      <c r="K128" s="31">
        <f t="shared" si="1"/>
        <v>0</v>
      </c>
      <c r="M128" s="52"/>
    </row>
    <row r="129" spans="1:13" x14ac:dyDescent="0.25">
      <c r="A129" s="9"/>
      <c r="B129" s="9"/>
      <c r="C129" s="9"/>
      <c r="D129" s="82" t="s">
        <v>108</v>
      </c>
      <c r="E129" s="94">
        <v>1766.45</v>
      </c>
      <c r="F129" s="89"/>
      <c r="G129" s="30">
        <v>2000</v>
      </c>
      <c r="H129" s="14"/>
      <c r="I129" s="30">
        <v>1800</v>
      </c>
      <c r="J129" s="25"/>
      <c r="K129" s="31">
        <f t="shared" si="1"/>
        <v>-0.1</v>
      </c>
      <c r="M129" s="52"/>
    </row>
    <row r="130" spans="1:13" x14ac:dyDescent="0.25">
      <c r="A130" s="9"/>
      <c r="B130" s="9"/>
      <c r="C130" s="9"/>
      <c r="D130" s="82" t="s">
        <v>109</v>
      </c>
      <c r="E130" s="94">
        <v>116.04</v>
      </c>
      <c r="F130" s="89"/>
      <c r="G130" s="30">
        <v>80</v>
      </c>
      <c r="H130" s="14"/>
      <c r="I130" s="30">
        <v>80</v>
      </c>
      <c r="J130" s="25"/>
      <c r="K130" s="31">
        <f t="shared" si="1"/>
        <v>0</v>
      </c>
      <c r="M130" s="52"/>
    </row>
    <row r="131" spans="1:13" x14ac:dyDescent="0.25">
      <c r="A131" s="9"/>
      <c r="B131" s="9"/>
      <c r="C131" s="9"/>
      <c r="D131" s="82" t="s">
        <v>110</v>
      </c>
      <c r="E131" s="94">
        <v>1020</v>
      </c>
      <c r="F131" s="89"/>
      <c r="G131" s="30">
        <v>1020</v>
      </c>
      <c r="H131" s="14"/>
      <c r="I131" s="30">
        <v>250</v>
      </c>
      <c r="J131" s="25"/>
      <c r="K131" s="31">
        <f t="shared" si="1"/>
        <v>-0.75490000000000002</v>
      </c>
      <c r="M131" s="52"/>
    </row>
    <row r="132" spans="1:13" x14ac:dyDescent="0.25">
      <c r="A132" s="9"/>
      <c r="B132" s="9"/>
      <c r="C132" s="9" t="s">
        <v>111</v>
      </c>
      <c r="D132" s="82"/>
      <c r="E132" s="103">
        <f>SUM(E119:E131)</f>
        <v>38404.76</v>
      </c>
      <c r="F132" s="89"/>
      <c r="G132" s="32">
        <f>ROUND(SUM(G118:G131),5)</f>
        <v>41970</v>
      </c>
      <c r="H132" s="14"/>
      <c r="I132" s="32">
        <f>ROUND(SUM(I118:I131),5)</f>
        <v>41806</v>
      </c>
      <c r="J132" s="25"/>
      <c r="K132" s="31">
        <f t="shared" si="1"/>
        <v>-3.9100000000000003E-3</v>
      </c>
      <c r="M132" s="70" t="s">
        <v>416</v>
      </c>
    </row>
    <row r="133" spans="1:13" x14ac:dyDescent="0.25">
      <c r="A133" s="9"/>
      <c r="B133" s="9"/>
      <c r="C133" s="9" t="s">
        <v>112</v>
      </c>
      <c r="D133" s="82"/>
      <c r="E133" s="96"/>
      <c r="F133" s="89"/>
      <c r="G133" s="7"/>
      <c r="H133" s="14"/>
      <c r="J133" s="25"/>
      <c r="K133" s="31"/>
      <c r="M133" s="52"/>
    </row>
    <row r="134" spans="1:13" x14ac:dyDescent="0.25">
      <c r="A134" s="9"/>
      <c r="B134" s="9"/>
      <c r="C134" s="9"/>
      <c r="D134" s="82" t="s">
        <v>113</v>
      </c>
      <c r="E134" s="94">
        <v>3000</v>
      </c>
      <c r="F134" s="89"/>
      <c r="G134" s="30">
        <v>3000</v>
      </c>
      <c r="H134" s="14"/>
      <c r="I134" s="30">
        <v>3000</v>
      </c>
      <c r="J134" s="25"/>
      <c r="K134" s="31">
        <f t="shared" si="1"/>
        <v>0</v>
      </c>
      <c r="M134" s="52"/>
    </row>
    <row r="135" spans="1:13" x14ac:dyDescent="0.25">
      <c r="A135" s="9"/>
      <c r="B135" s="9"/>
      <c r="C135" s="9"/>
      <c r="D135" s="82" t="s">
        <v>114</v>
      </c>
      <c r="E135" s="96"/>
      <c r="F135" s="89"/>
      <c r="G135" s="30">
        <v>800</v>
      </c>
      <c r="H135" s="14"/>
      <c r="I135" s="30">
        <v>800</v>
      </c>
      <c r="J135" s="25"/>
      <c r="K135" s="31">
        <f t="shared" si="1"/>
        <v>0</v>
      </c>
      <c r="M135" s="52"/>
    </row>
    <row r="136" spans="1:13" x14ac:dyDescent="0.25">
      <c r="A136" s="9"/>
      <c r="B136" s="9"/>
      <c r="C136" s="9" t="s">
        <v>115</v>
      </c>
      <c r="D136" s="82"/>
      <c r="E136" s="103">
        <f>SUM(E134:E135)</f>
        <v>3000</v>
      </c>
      <c r="F136" s="89"/>
      <c r="G136" s="32">
        <f>ROUND(SUM(G133:G135),5)</f>
        <v>3800</v>
      </c>
      <c r="H136" s="14"/>
      <c r="I136" s="32">
        <f>ROUND(SUM(I133:I135),5)</f>
        <v>3800</v>
      </c>
      <c r="J136" s="25"/>
      <c r="K136" s="31">
        <f t="shared" si="1"/>
        <v>0</v>
      </c>
      <c r="M136" s="52"/>
    </row>
    <row r="137" spans="1:13" x14ac:dyDescent="0.25">
      <c r="A137" s="9"/>
      <c r="B137" s="9"/>
      <c r="C137" s="9" t="s">
        <v>116</v>
      </c>
      <c r="D137" s="82"/>
      <c r="E137" s="96"/>
      <c r="F137" s="89"/>
      <c r="G137" s="7"/>
      <c r="H137" s="14"/>
      <c r="J137" s="25"/>
      <c r="K137" s="31"/>
      <c r="M137" s="52"/>
    </row>
    <row r="138" spans="1:13" x14ac:dyDescent="0.25">
      <c r="A138" s="9"/>
      <c r="B138" s="9"/>
      <c r="C138" s="9"/>
      <c r="D138" s="82" t="s">
        <v>117</v>
      </c>
      <c r="E138" s="94">
        <v>13379.34</v>
      </c>
      <c r="F138" s="89"/>
      <c r="G138" s="30">
        <v>15500</v>
      </c>
      <c r="H138" s="14"/>
      <c r="I138" s="30">
        <v>16275</v>
      </c>
      <c r="J138" s="25"/>
      <c r="K138" s="31">
        <f t="shared" ref="K138:K200" si="2">ROUND(((I138-G138)/G138),5)</f>
        <v>0.05</v>
      </c>
      <c r="M138" s="52"/>
    </row>
    <row r="139" spans="1:13" x14ac:dyDescent="0.25">
      <c r="A139" s="9"/>
      <c r="B139" s="9"/>
      <c r="C139" s="9"/>
      <c r="D139" s="82" t="s">
        <v>118</v>
      </c>
      <c r="E139" s="94">
        <v>13932</v>
      </c>
      <c r="F139" s="89"/>
      <c r="G139" s="30">
        <v>18850</v>
      </c>
      <c r="H139" s="14"/>
      <c r="I139" s="30">
        <v>37800</v>
      </c>
      <c r="J139" s="25"/>
      <c r="K139" s="31">
        <f t="shared" si="2"/>
        <v>1.0053099999999999</v>
      </c>
      <c r="M139" s="56" t="s">
        <v>474</v>
      </c>
    </row>
    <row r="140" spans="1:13" x14ac:dyDescent="0.25">
      <c r="A140" s="9"/>
      <c r="B140" s="9"/>
      <c r="C140" s="9" t="s">
        <v>119</v>
      </c>
      <c r="D140" s="82"/>
      <c r="E140" s="103">
        <f>SUM(E138:E139)</f>
        <v>27311.34</v>
      </c>
      <c r="F140" s="89"/>
      <c r="G140" s="32">
        <f>ROUND(SUM(G137:G139),5)</f>
        <v>34350</v>
      </c>
      <c r="H140" s="14"/>
      <c r="I140" s="32">
        <f>ROUND(SUM(I137:I139),5)</f>
        <v>54075</v>
      </c>
      <c r="J140" s="25"/>
      <c r="K140" s="31">
        <f t="shared" si="2"/>
        <v>0.57423999999999997</v>
      </c>
      <c r="M140" s="52"/>
    </row>
    <row r="141" spans="1:13" x14ac:dyDescent="0.25">
      <c r="A141" s="9"/>
      <c r="B141" s="9"/>
      <c r="C141" s="9" t="s">
        <v>120</v>
      </c>
      <c r="D141" s="82"/>
      <c r="E141" s="96"/>
      <c r="F141" s="89"/>
      <c r="G141" s="7"/>
      <c r="H141" s="14"/>
      <c r="J141" s="25"/>
      <c r="K141" s="31"/>
      <c r="M141" s="52"/>
    </row>
    <row r="142" spans="1:13" x14ac:dyDescent="0.25">
      <c r="A142" s="9"/>
      <c r="B142" s="9"/>
      <c r="C142" s="9"/>
      <c r="D142" s="82" t="s">
        <v>121</v>
      </c>
      <c r="E142" s="96">
        <v>10504</v>
      </c>
      <c r="F142" s="89"/>
      <c r="G142" s="30">
        <v>10000</v>
      </c>
      <c r="H142" s="14"/>
      <c r="I142" s="30">
        <v>5000</v>
      </c>
      <c r="J142" s="33"/>
      <c r="K142" s="31">
        <f t="shared" si="2"/>
        <v>-0.5</v>
      </c>
      <c r="M142" s="52"/>
    </row>
    <row r="143" spans="1:13" x14ac:dyDescent="0.25">
      <c r="A143" s="9"/>
      <c r="B143" s="9"/>
      <c r="C143" s="9" t="s">
        <v>122</v>
      </c>
      <c r="D143" s="82"/>
      <c r="E143" s="103">
        <f>SUM(E142)</f>
        <v>10504</v>
      </c>
      <c r="F143" s="89"/>
      <c r="G143" s="32">
        <f>ROUND(SUM(G141:G142),5)</f>
        <v>10000</v>
      </c>
      <c r="H143" s="14"/>
      <c r="I143" s="32">
        <f>ROUND(SUM(I141:I142),5)</f>
        <v>5000</v>
      </c>
      <c r="J143" s="33"/>
      <c r="K143" s="31">
        <f t="shared" si="2"/>
        <v>-0.5</v>
      </c>
      <c r="M143" s="52"/>
    </row>
    <row r="144" spans="1:13" x14ac:dyDescent="0.25">
      <c r="A144" s="9"/>
      <c r="B144" s="9"/>
      <c r="C144" s="9" t="s">
        <v>123</v>
      </c>
      <c r="D144" s="82"/>
      <c r="E144" s="96"/>
      <c r="F144" s="89"/>
      <c r="G144" s="7"/>
      <c r="H144" s="14"/>
      <c r="J144" s="25"/>
      <c r="K144" s="31"/>
      <c r="M144" s="52"/>
    </row>
    <row r="145" spans="1:13" x14ac:dyDescent="0.25">
      <c r="A145" s="9"/>
      <c r="B145" s="9"/>
      <c r="C145" s="9"/>
      <c r="D145" s="82" t="s">
        <v>124</v>
      </c>
      <c r="E145" s="94">
        <v>105028</v>
      </c>
      <c r="F145" s="89"/>
      <c r="G145" s="30">
        <v>91423</v>
      </c>
      <c r="H145" s="14"/>
      <c r="I145" s="30">
        <v>125000</v>
      </c>
      <c r="J145" s="25"/>
      <c r="K145" s="31">
        <f t="shared" si="2"/>
        <v>0.36726999999999999</v>
      </c>
      <c r="M145" s="52"/>
    </row>
    <row r="146" spans="1:13" x14ac:dyDescent="0.25">
      <c r="A146" s="9"/>
      <c r="B146" s="9"/>
      <c r="C146" s="9"/>
      <c r="D146" s="82" t="s">
        <v>125</v>
      </c>
      <c r="E146" s="94">
        <v>1232</v>
      </c>
      <c r="F146" s="89"/>
      <c r="G146" s="30"/>
      <c r="H146" s="14"/>
      <c r="I146" s="30"/>
      <c r="J146" s="25"/>
      <c r="K146" s="31"/>
      <c r="M146" s="52"/>
    </row>
    <row r="147" spans="1:13" x14ac:dyDescent="0.25">
      <c r="A147" s="9"/>
      <c r="B147" s="9"/>
      <c r="C147" s="9"/>
      <c r="D147" s="82" t="s">
        <v>126</v>
      </c>
      <c r="E147" s="94">
        <v>56268</v>
      </c>
      <c r="F147" s="89"/>
      <c r="G147" s="30">
        <v>55286</v>
      </c>
      <c r="H147" s="14"/>
      <c r="I147" s="30">
        <v>57000</v>
      </c>
      <c r="J147" s="25"/>
      <c r="K147" s="31">
        <f t="shared" si="2"/>
        <v>3.1E-2</v>
      </c>
      <c r="M147" s="52"/>
    </row>
    <row r="148" spans="1:13" x14ac:dyDescent="0.25">
      <c r="A148" s="9"/>
      <c r="B148" s="9"/>
      <c r="C148" s="9"/>
      <c r="D148" s="82" t="s">
        <v>127</v>
      </c>
      <c r="E148" s="94">
        <v>43332</v>
      </c>
      <c r="F148" s="89"/>
      <c r="G148" s="30">
        <v>43807</v>
      </c>
      <c r="H148" s="14"/>
      <c r="I148" s="30">
        <v>45000</v>
      </c>
      <c r="J148" s="25"/>
      <c r="K148" s="31">
        <f t="shared" si="2"/>
        <v>2.7230000000000001E-2</v>
      </c>
      <c r="M148" s="52"/>
    </row>
    <row r="149" spans="1:13" x14ac:dyDescent="0.25">
      <c r="A149" s="9"/>
      <c r="B149" s="9"/>
      <c r="C149" s="9"/>
      <c r="D149" s="82" t="s">
        <v>128</v>
      </c>
      <c r="E149" s="94">
        <v>11783</v>
      </c>
      <c r="F149" s="89"/>
      <c r="G149" s="30">
        <v>14000</v>
      </c>
      <c r="H149" s="14"/>
      <c r="I149" s="30">
        <v>14500</v>
      </c>
      <c r="J149" s="25"/>
      <c r="K149" s="31">
        <f t="shared" si="2"/>
        <v>3.5709999999999999E-2</v>
      </c>
      <c r="M149" s="52"/>
    </row>
    <row r="150" spans="1:13" x14ac:dyDescent="0.25">
      <c r="A150" s="9"/>
      <c r="B150" s="9"/>
      <c r="C150" s="9"/>
      <c r="D150" s="82" t="s">
        <v>129</v>
      </c>
      <c r="E150" s="94">
        <v>1708</v>
      </c>
      <c r="F150" s="89"/>
      <c r="G150" s="30">
        <v>1708</v>
      </c>
      <c r="H150" s="14"/>
      <c r="I150" s="30">
        <v>1604</v>
      </c>
      <c r="J150" s="25"/>
      <c r="K150" s="31">
        <f t="shared" si="2"/>
        <v>-6.089E-2</v>
      </c>
      <c r="M150" s="56" t="s">
        <v>130</v>
      </c>
    </row>
    <row r="151" spans="1:13" x14ac:dyDescent="0.25">
      <c r="A151" s="9"/>
      <c r="B151" s="9"/>
      <c r="C151" s="9"/>
      <c r="D151" s="82" t="s">
        <v>131</v>
      </c>
      <c r="E151" s="94">
        <v>15525</v>
      </c>
      <c r="F151" s="89"/>
      <c r="G151" s="30">
        <v>15525</v>
      </c>
      <c r="H151" s="14"/>
      <c r="I151" s="30">
        <v>17078</v>
      </c>
      <c r="J151" s="25"/>
      <c r="K151" s="31">
        <f t="shared" si="2"/>
        <v>0.10002999999999999</v>
      </c>
      <c r="M151" s="56" t="s">
        <v>130</v>
      </c>
    </row>
    <row r="152" spans="1:13" x14ac:dyDescent="0.25">
      <c r="A152" s="9"/>
      <c r="B152" s="9"/>
      <c r="C152" s="9" t="s">
        <v>132</v>
      </c>
      <c r="D152" s="82"/>
      <c r="E152" s="103">
        <f>SUM(E145:E151)</f>
        <v>234876</v>
      </c>
      <c r="F152" s="89"/>
      <c r="G152" s="32">
        <f>ROUND(SUM(G144:G151),5)</f>
        <v>221749</v>
      </c>
      <c r="H152" s="14"/>
      <c r="I152" s="32">
        <f>ROUND(SUM(I144:I151),5)</f>
        <v>260182</v>
      </c>
      <c r="J152" s="25"/>
      <c r="K152" s="31">
        <f t="shared" si="2"/>
        <v>0.17332</v>
      </c>
      <c r="M152" s="52"/>
    </row>
    <row r="153" spans="1:13" x14ac:dyDescent="0.25">
      <c r="A153" s="9"/>
      <c r="B153" s="9"/>
      <c r="C153" s="9" t="s">
        <v>133</v>
      </c>
      <c r="D153" s="82"/>
      <c r="E153" s="96"/>
      <c r="F153" s="89"/>
      <c r="G153" s="7"/>
      <c r="H153" s="14"/>
      <c r="J153" s="25"/>
      <c r="K153" s="31"/>
      <c r="M153" s="52"/>
    </row>
    <row r="154" spans="1:13" x14ac:dyDescent="0.25">
      <c r="A154" s="9"/>
      <c r="B154" s="9"/>
      <c r="C154" s="9"/>
      <c r="D154" s="82" t="s">
        <v>134</v>
      </c>
      <c r="E154" s="94">
        <v>2171.63</v>
      </c>
      <c r="F154" s="89"/>
      <c r="G154" s="30">
        <v>2500</v>
      </c>
      <c r="H154" s="14"/>
      <c r="I154" s="30">
        <v>2500</v>
      </c>
      <c r="J154" s="25"/>
      <c r="K154" s="31">
        <f t="shared" si="2"/>
        <v>0</v>
      </c>
      <c r="M154" s="52"/>
    </row>
    <row r="155" spans="1:13" x14ac:dyDescent="0.25">
      <c r="A155" s="9"/>
      <c r="B155" s="9"/>
      <c r="C155" s="9"/>
      <c r="D155" s="82" t="s">
        <v>135</v>
      </c>
      <c r="E155" s="94">
        <v>161.97999999999999</v>
      </c>
      <c r="F155" s="89"/>
      <c r="G155" s="30">
        <v>750</v>
      </c>
      <c r="H155" s="14"/>
      <c r="I155" s="30">
        <v>750</v>
      </c>
      <c r="J155" s="25"/>
      <c r="K155" s="31">
        <f t="shared" si="2"/>
        <v>0</v>
      </c>
      <c r="M155" s="52"/>
    </row>
    <row r="156" spans="1:13" x14ac:dyDescent="0.25">
      <c r="A156" s="9"/>
      <c r="B156" s="9"/>
      <c r="C156" s="9"/>
      <c r="D156" s="82" t="s">
        <v>136</v>
      </c>
      <c r="E156" s="94">
        <v>4600</v>
      </c>
      <c r="F156" s="89"/>
      <c r="G156" s="30">
        <v>4425</v>
      </c>
      <c r="H156" s="14"/>
      <c r="I156" s="30">
        <v>4425</v>
      </c>
      <c r="J156" s="25"/>
      <c r="K156" s="31">
        <f t="shared" si="2"/>
        <v>0</v>
      </c>
      <c r="M156" s="52"/>
    </row>
    <row r="157" spans="1:13" x14ac:dyDescent="0.25">
      <c r="A157" s="9"/>
      <c r="B157" s="9"/>
      <c r="C157" s="9"/>
      <c r="D157" s="82" t="s">
        <v>137</v>
      </c>
      <c r="E157" s="96">
        <v>93</v>
      </c>
      <c r="F157" s="89"/>
      <c r="G157" s="30">
        <v>200</v>
      </c>
      <c r="H157" s="14"/>
      <c r="I157" s="30">
        <v>200</v>
      </c>
      <c r="J157" s="25"/>
      <c r="K157" s="31">
        <f t="shared" si="2"/>
        <v>0</v>
      </c>
      <c r="M157" s="52"/>
    </row>
    <row r="158" spans="1:13" x14ac:dyDescent="0.25">
      <c r="A158" s="9"/>
      <c r="B158" s="9"/>
      <c r="C158" s="9"/>
      <c r="D158" s="82" t="s">
        <v>138</v>
      </c>
      <c r="E158" s="96"/>
      <c r="F158" s="89"/>
      <c r="G158" s="30">
        <v>200</v>
      </c>
      <c r="H158" s="14"/>
      <c r="I158" s="30">
        <v>200</v>
      </c>
      <c r="J158" s="25"/>
      <c r="K158" s="31">
        <f t="shared" si="2"/>
        <v>0</v>
      </c>
      <c r="M158" s="52"/>
    </row>
    <row r="159" spans="1:13" x14ac:dyDescent="0.25">
      <c r="A159" s="9"/>
      <c r="B159" s="9"/>
      <c r="C159" s="9"/>
      <c r="D159" s="82" t="s">
        <v>139</v>
      </c>
      <c r="E159" s="94">
        <v>296.20999999999998</v>
      </c>
      <c r="F159" s="89"/>
      <c r="G159" s="30">
        <v>750</v>
      </c>
      <c r="H159" s="14"/>
      <c r="I159" s="30">
        <v>750</v>
      </c>
      <c r="J159" s="25"/>
      <c r="K159" s="31">
        <f t="shared" si="2"/>
        <v>0</v>
      </c>
      <c r="M159" s="52"/>
    </row>
    <row r="160" spans="1:13" x14ac:dyDescent="0.25">
      <c r="A160" s="9"/>
      <c r="B160" s="9"/>
      <c r="C160" s="9"/>
      <c r="D160" s="82" t="s">
        <v>140</v>
      </c>
      <c r="E160" s="94">
        <v>30</v>
      </c>
      <c r="F160" s="89"/>
      <c r="G160" s="30">
        <v>50</v>
      </c>
      <c r="H160" s="14"/>
      <c r="I160" s="30">
        <v>50</v>
      </c>
      <c r="J160" s="25"/>
      <c r="K160" s="31">
        <f t="shared" si="2"/>
        <v>0</v>
      </c>
      <c r="M160" s="52"/>
    </row>
    <row r="161" spans="1:13" x14ac:dyDescent="0.25">
      <c r="A161" s="9"/>
      <c r="B161" s="9"/>
      <c r="C161" s="9"/>
      <c r="D161" s="82" t="s">
        <v>141</v>
      </c>
      <c r="E161" s="94">
        <v>1050</v>
      </c>
      <c r="F161" s="89"/>
      <c r="G161" s="30">
        <v>1400</v>
      </c>
      <c r="H161" s="14"/>
      <c r="I161" s="30">
        <v>1400</v>
      </c>
      <c r="J161" s="25"/>
      <c r="K161" s="31">
        <f t="shared" si="2"/>
        <v>0</v>
      </c>
      <c r="M161" s="52"/>
    </row>
    <row r="162" spans="1:13" x14ac:dyDescent="0.25">
      <c r="A162" s="9"/>
      <c r="B162" s="9"/>
      <c r="C162" s="9" t="s">
        <v>142</v>
      </c>
      <c r="D162" s="82"/>
      <c r="E162" s="102">
        <f>SUM(E154:E161)</f>
        <v>8402.82</v>
      </c>
      <c r="F162" s="89"/>
      <c r="G162" s="32">
        <f>ROUND(SUM(G153:G161),5)</f>
        <v>10275</v>
      </c>
      <c r="H162" s="14"/>
      <c r="I162" s="32">
        <f>ROUND(SUM(I153:I161),5)</f>
        <v>10275</v>
      </c>
      <c r="J162" s="25"/>
      <c r="K162" s="31">
        <f t="shared" si="2"/>
        <v>0</v>
      </c>
      <c r="M162" s="52"/>
    </row>
    <row r="163" spans="1:13" x14ac:dyDescent="0.25">
      <c r="A163" s="9"/>
      <c r="B163" s="9"/>
      <c r="C163" s="9" t="s">
        <v>143</v>
      </c>
      <c r="D163" s="82"/>
      <c r="E163" s="96"/>
      <c r="F163" s="89"/>
      <c r="G163" s="7"/>
      <c r="H163" s="14"/>
      <c r="J163" s="25"/>
      <c r="K163" s="31"/>
      <c r="M163" s="52"/>
    </row>
    <row r="164" spans="1:13" x14ac:dyDescent="0.25">
      <c r="A164" s="9"/>
      <c r="B164" s="9"/>
      <c r="C164" s="9"/>
      <c r="D164" s="82" t="s">
        <v>144</v>
      </c>
      <c r="E164" s="94">
        <v>11978</v>
      </c>
      <c r="F164" s="89"/>
      <c r="G164" s="30">
        <v>9443</v>
      </c>
      <c r="H164" s="14"/>
      <c r="I164" s="30">
        <v>11500</v>
      </c>
      <c r="J164" s="25"/>
      <c r="K164" s="31">
        <f t="shared" si="2"/>
        <v>0.21783</v>
      </c>
      <c r="M164" s="56" t="s">
        <v>408</v>
      </c>
    </row>
    <row r="165" spans="1:13" x14ac:dyDescent="0.25">
      <c r="A165" s="9"/>
      <c r="B165" s="9"/>
      <c r="C165" s="9"/>
      <c r="D165" s="82" t="s">
        <v>145</v>
      </c>
      <c r="E165" s="94">
        <v>2250</v>
      </c>
      <c r="F165" s="89"/>
      <c r="G165" s="30">
        <v>2250</v>
      </c>
      <c r="H165" s="14"/>
      <c r="I165" s="30">
        <v>2250</v>
      </c>
      <c r="J165" s="25"/>
      <c r="K165" s="31">
        <f t="shared" si="2"/>
        <v>0</v>
      </c>
      <c r="M165" s="52"/>
    </row>
    <row r="166" spans="1:13" x14ac:dyDescent="0.25">
      <c r="A166" s="9"/>
      <c r="B166" s="9"/>
      <c r="C166" s="9"/>
      <c r="D166" s="82" t="s">
        <v>146</v>
      </c>
      <c r="E166" s="96"/>
      <c r="F166" s="89"/>
      <c r="G166" s="30">
        <v>1</v>
      </c>
      <c r="H166" s="14"/>
      <c r="I166" s="30">
        <v>1</v>
      </c>
      <c r="J166" s="25"/>
      <c r="K166" s="31">
        <f t="shared" si="2"/>
        <v>0</v>
      </c>
      <c r="M166" s="52"/>
    </row>
    <row r="167" spans="1:13" x14ac:dyDescent="0.25">
      <c r="A167" s="9"/>
      <c r="B167" s="9"/>
      <c r="C167" s="9"/>
      <c r="D167" s="82" t="s">
        <v>147</v>
      </c>
      <c r="E167" s="96"/>
      <c r="F167" s="89"/>
      <c r="G167" s="30">
        <v>1</v>
      </c>
      <c r="H167" s="14"/>
      <c r="I167" s="30">
        <v>1</v>
      </c>
      <c r="J167" s="25"/>
      <c r="K167" s="31">
        <f t="shared" si="2"/>
        <v>0</v>
      </c>
      <c r="M167" s="52"/>
    </row>
    <row r="168" spans="1:13" x14ac:dyDescent="0.25">
      <c r="A168" s="9"/>
      <c r="B168" s="9"/>
      <c r="C168" s="9"/>
      <c r="D168" s="82" t="s">
        <v>148</v>
      </c>
      <c r="E168" s="94">
        <v>664.84</v>
      </c>
      <c r="F168" s="89"/>
      <c r="G168" s="30">
        <v>1500</v>
      </c>
      <c r="H168" s="14"/>
      <c r="I168" s="30">
        <v>1500</v>
      </c>
      <c r="J168" s="25"/>
      <c r="K168" s="31">
        <f t="shared" si="2"/>
        <v>0</v>
      </c>
      <c r="M168" s="52"/>
    </row>
    <row r="169" spans="1:13" x14ac:dyDescent="0.25">
      <c r="A169" s="9"/>
      <c r="B169" s="9"/>
      <c r="C169" s="9"/>
      <c r="D169" s="82" t="s">
        <v>149</v>
      </c>
      <c r="E169" s="94">
        <v>977.26</v>
      </c>
      <c r="F169" s="89"/>
      <c r="G169" s="30">
        <v>1600</v>
      </c>
      <c r="H169" s="14"/>
      <c r="I169" s="30">
        <v>1600</v>
      </c>
      <c r="J169" s="25"/>
      <c r="K169" s="31">
        <f t="shared" si="2"/>
        <v>0</v>
      </c>
      <c r="M169" s="52"/>
    </row>
    <row r="170" spans="1:13" x14ac:dyDescent="0.25">
      <c r="A170" s="9"/>
      <c r="B170" s="9"/>
      <c r="C170" s="9"/>
      <c r="D170" s="82" t="s">
        <v>150</v>
      </c>
      <c r="E170" s="94">
        <v>25121.53</v>
      </c>
      <c r="F170" s="89"/>
      <c r="G170" s="30">
        <v>22000</v>
      </c>
      <c r="H170" s="14"/>
      <c r="I170" s="30">
        <v>25000</v>
      </c>
      <c r="J170" s="25"/>
      <c r="K170" s="31">
        <f t="shared" si="2"/>
        <v>0.13636000000000001</v>
      </c>
      <c r="M170" s="56" t="s">
        <v>409</v>
      </c>
    </row>
    <row r="171" spans="1:13" x14ac:dyDescent="0.25">
      <c r="A171" s="9"/>
      <c r="B171" s="9"/>
      <c r="C171" s="9"/>
      <c r="D171" s="82" t="s">
        <v>151</v>
      </c>
      <c r="E171" s="94">
        <v>20258.75</v>
      </c>
      <c r="F171" s="89"/>
      <c r="G171" s="30">
        <v>25000</v>
      </c>
      <c r="H171" s="14"/>
      <c r="I171" s="30">
        <v>25000</v>
      </c>
      <c r="J171" s="25"/>
      <c r="K171" s="31">
        <f t="shared" si="2"/>
        <v>0</v>
      </c>
      <c r="M171" s="52"/>
    </row>
    <row r="172" spans="1:13" x14ac:dyDescent="0.25">
      <c r="A172" s="9"/>
      <c r="B172" s="9"/>
      <c r="C172" s="9"/>
      <c r="D172" s="82" t="s">
        <v>152</v>
      </c>
      <c r="E172" s="94">
        <v>6665.31</v>
      </c>
      <c r="F172" s="89"/>
      <c r="G172" s="30">
        <v>4000</v>
      </c>
      <c r="H172" s="14"/>
      <c r="I172" s="30">
        <v>4000</v>
      </c>
      <c r="J172" s="25"/>
      <c r="K172" s="31">
        <f t="shared" si="2"/>
        <v>0</v>
      </c>
      <c r="M172" s="52"/>
    </row>
    <row r="173" spans="1:13" x14ac:dyDescent="0.25">
      <c r="A173" s="9"/>
      <c r="B173" s="9"/>
      <c r="C173" s="9"/>
      <c r="D173" s="82" t="s">
        <v>153</v>
      </c>
      <c r="E173" s="94">
        <v>8973.5</v>
      </c>
      <c r="F173" s="89"/>
      <c r="G173" s="30">
        <v>7500</v>
      </c>
      <c r="H173" s="14"/>
      <c r="I173" s="30">
        <v>7500</v>
      </c>
      <c r="J173" s="25"/>
      <c r="K173" s="31">
        <f t="shared" si="2"/>
        <v>0</v>
      </c>
      <c r="M173" s="52"/>
    </row>
    <row r="174" spans="1:13" x14ac:dyDescent="0.25">
      <c r="A174" s="9"/>
      <c r="B174" s="9"/>
      <c r="C174" s="9"/>
      <c r="D174" s="82" t="s">
        <v>154</v>
      </c>
      <c r="E174" s="94">
        <v>18130.7</v>
      </c>
      <c r="F174" s="89"/>
      <c r="G174" s="30">
        <v>18250</v>
      </c>
      <c r="H174" s="14"/>
      <c r="I174" s="30">
        <v>30000</v>
      </c>
      <c r="J174" s="25"/>
      <c r="K174" s="31">
        <f t="shared" si="2"/>
        <v>0.64383999999999997</v>
      </c>
      <c r="M174" s="52"/>
    </row>
    <row r="175" spans="1:13" x14ac:dyDescent="0.25">
      <c r="A175" s="9"/>
      <c r="B175" s="9"/>
      <c r="C175" s="9"/>
      <c r="D175" s="82" t="s">
        <v>155</v>
      </c>
      <c r="E175" s="94">
        <v>5541.46</v>
      </c>
      <c r="F175" s="89"/>
      <c r="G175" s="30">
        <v>1</v>
      </c>
      <c r="H175" s="14"/>
      <c r="I175" s="30">
        <v>1</v>
      </c>
      <c r="J175" s="25"/>
      <c r="K175" s="31">
        <f t="shared" si="2"/>
        <v>0</v>
      </c>
      <c r="M175" s="52"/>
    </row>
    <row r="176" spans="1:13" x14ac:dyDescent="0.25">
      <c r="A176" s="9"/>
      <c r="B176" s="9"/>
      <c r="C176" s="9"/>
      <c r="D176" s="82" t="s">
        <v>156</v>
      </c>
      <c r="E176" s="94">
        <v>9969</v>
      </c>
      <c r="F176" s="89"/>
      <c r="G176" s="30">
        <v>3660</v>
      </c>
      <c r="H176" s="14"/>
      <c r="I176" s="30">
        <v>500</v>
      </c>
      <c r="J176" s="25"/>
      <c r="K176" s="31">
        <f t="shared" si="2"/>
        <v>-0.86338999999999999</v>
      </c>
      <c r="M176" s="56" t="s">
        <v>417</v>
      </c>
    </row>
    <row r="177" spans="1:13" x14ac:dyDescent="0.25">
      <c r="A177" s="9"/>
      <c r="B177" s="9"/>
      <c r="C177" s="9"/>
      <c r="D177" s="82" t="s">
        <v>157</v>
      </c>
      <c r="E177" s="94">
        <v>42180.56</v>
      </c>
      <c r="F177" s="89"/>
      <c r="G177" s="30">
        <v>60000</v>
      </c>
      <c r="H177" s="14"/>
      <c r="I177" s="30">
        <v>60000</v>
      </c>
      <c r="J177" s="25"/>
      <c r="K177" s="31">
        <f t="shared" si="2"/>
        <v>0</v>
      </c>
      <c r="M177" s="52"/>
    </row>
    <row r="178" spans="1:13" x14ac:dyDescent="0.25">
      <c r="A178" s="9"/>
      <c r="B178" s="9"/>
      <c r="C178" s="9"/>
      <c r="D178" s="82" t="s">
        <v>158</v>
      </c>
      <c r="E178" s="98"/>
      <c r="F178" s="89"/>
      <c r="G178" s="30">
        <v>1</v>
      </c>
      <c r="H178" s="14"/>
      <c r="I178" s="30">
        <v>1</v>
      </c>
      <c r="J178" s="25"/>
      <c r="K178" s="31">
        <f t="shared" si="2"/>
        <v>0</v>
      </c>
      <c r="M178" s="52"/>
    </row>
    <row r="179" spans="1:13" x14ac:dyDescent="0.25">
      <c r="A179" s="9"/>
      <c r="B179" s="9"/>
      <c r="C179" s="9" t="s">
        <v>159</v>
      </c>
      <c r="D179" s="82"/>
      <c r="E179" s="103">
        <f>SUM(E164:E178)</f>
        <v>152710.91</v>
      </c>
      <c r="F179" s="89"/>
      <c r="G179" s="32">
        <f>ROUND(SUM(G163:G178),5)</f>
        <v>155207</v>
      </c>
      <c r="H179" s="20"/>
      <c r="I179" s="32">
        <f>ROUND(SUM(I163:I178),5)</f>
        <v>168854</v>
      </c>
      <c r="J179" s="25"/>
      <c r="K179" s="31">
        <f t="shared" si="2"/>
        <v>8.7929999999999994E-2</v>
      </c>
      <c r="M179" s="52"/>
    </row>
    <row r="180" spans="1:13" x14ac:dyDescent="0.25">
      <c r="A180" s="9"/>
      <c r="B180" s="9"/>
      <c r="C180" s="9" t="s">
        <v>160</v>
      </c>
      <c r="D180" s="82"/>
      <c r="E180" s="96"/>
      <c r="F180" s="89"/>
      <c r="G180" s="7"/>
      <c r="H180" s="14"/>
      <c r="J180" s="25"/>
      <c r="K180" s="31"/>
      <c r="M180" s="52"/>
    </row>
    <row r="181" spans="1:13" x14ac:dyDescent="0.25">
      <c r="A181" s="9"/>
      <c r="B181" s="9"/>
      <c r="C181" s="9"/>
      <c r="D181" s="82" t="s">
        <v>161</v>
      </c>
      <c r="E181" s="94">
        <v>17814</v>
      </c>
      <c r="F181" s="89"/>
      <c r="G181" s="30">
        <v>22468</v>
      </c>
      <c r="H181" s="14"/>
      <c r="I181" s="30">
        <v>25920</v>
      </c>
      <c r="J181" s="25"/>
      <c r="K181" s="31">
        <f t="shared" si="2"/>
        <v>0.15364</v>
      </c>
      <c r="M181" s="52"/>
    </row>
    <row r="182" spans="1:13" x14ac:dyDescent="0.25">
      <c r="A182" s="9"/>
      <c r="B182" s="9"/>
      <c r="C182" s="9"/>
      <c r="D182" s="82" t="s">
        <v>162</v>
      </c>
      <c r="E182" s="94">
        <v>2714</v>
      </c>
      <c r="F182" s="89"/>
      <c r="G182" s="30">
        <v>1500</v>
      </c>
      <c r="H182" s="14"/>
      <c r="I182" s="30">
        <v>3600</v>
      </c>
      <c r="J182" s="25"/>
      <c r="K182" s="31">
        <f t="shared" si="2"/>
        <v>1.4</v>
      </c>
      <c r="M182" s="52"/>
    </row>
    <row r="183" spans="1:13" x14ac:dyDescent="0.25">
      <c r="A183" s="9"/>
      <c r="B183" s="9"/>
      <c r="C183" s="9"/>
      <c r="D183" s="82" t="s">
        <v>163</v>
      </c>
      <c r="E183" s="96"/>
      <c r="F183" s="89"/>
      <c r="G183" s="30">
        <v>120</v>
      </c>
      <c r="H183" s="14"/>
      <c r="I183" s="30">
        <v>60</v>
      </c>
      <c r="J183" s="25"/>
      <c r="K183" s="31">
        <f t="shared" si="2"/>
        <v>-0.5</v>
      </c>
      <c r="M183" s="52"/>
    </row>
    <row r="184" spans="1:13" x14ac:dyDescent="0.25">
      <c r="A184" s="9"/>
      <c r="B184" s="9"/>
      <c r="C184" s="9"/>
      <c r="D184" s="82" t="s">
        <v>164</v>
      </c>
      <c r="E184" s="96"/>
      <c r="F184" s="89"/>
      <c r="G184" s="30">
        <v>300</v>
      </c>
      <c r="H184" s="14"/>
      <c r="I184" s="30">
        <v>1</v>
      </c>
      <c r="J184" s="25"/>
      <c r="K184" s="31">
        <f t="shared" si="2"/>
        <v>-0.99666999999999994</v>
      </c>
      <c r="M184" s="52"/>
    </row>
    <row r="185" spans="1:13" x14ac:dyDescent="0.25">
      <c r="A185" s="9"/>
      <c r="B185" s="9"/>
      <c r="C185" s="9"/>
      <c r="D185" s="82" t="s">
        <v>165</v>
      </c>
      <c r="E185" s="94">
        <v>325.77999999999997</v>
      </c>
      <c r="F185" s="89"/>
      <c r="G185" s="30">
        <v>300</v>
      </c>
      <c r="H185" s="14"/>
      <c r="I185" s="30">
        <v>425</v>
      </c>
      <c r="J185" s="25"/>
      <c r="K185" s="31">
        <f t="shared" si="2"/>
        <v>0.41666999999999998</v>
      </c>
      <c r="M185" s="52"/>
    </row>
    <row r="186" spans="1:13" x14ac:dyDescent="0.25">
      <c r="A186" s="9"/>
      <c r="B186" s="9"/>
      <c r="C186" s="9"/>
      <c r="D186" s="82" t="s">
        <v>166</v>
      </c>
      <c r="E186" s="94">
        <v>388.34</v>
      </c>
      <c r="F186" s="89"/>
      <c r="G186" s="30">
        <v>500</v>
      </c>
      <c r="H186" s="14"/>
      <c r="I186" s="30">
        <v>600</v>
      </c>
      <c r="J186" s="25"/>
      <c r="K186" s="31">
        <f t="shared" si="2"/>
        <v>0.2</v>
      </c>
      <c r="M186" s="52"/>
    </row>
    <row r="187" spans="1:13" x14ac:dyDescent="0.25">
      <c r="A187" s="9"/>
      <c r="B187" s="9"/>
      <c r="C187" s="9"/>
      <c r="D187" s="82" t="s">
        <v>167</v>
      </c>
      <c r="E187" s="94">
        <v>1336</v>
      </c>
      <c r="F187" s="89"/>
      <c r="G187" s="30">
        <v>4000</v>
      </c>
      <c r="H187" s="14"/>
      <c r="I187" s="30">
        <v>4000</v>
      </c>
      <c r="J187" s="25"/>
      <c r="K187" s="31">
        <f t="shared" si="2"/>
        <v>0</v>
      </c>
      <c r="M187" s="52"/>
    </row>
    <row r="188" spans="1:13" x14ac:dyDescent="0.25">
      <c r="A188" s="9"/>
      <c r="B188" s="9"/>
      <c r="C188" s="9"/>
      <c r="D188" s="82" t="s">
        <v>168</v>
      </c>
      <c r="E188" s="96"/>
      <c r="F188" s="89"/>
      <c r="G188" s="30">
        <v>1</v>
      </c>
      <c r="H188" s="14"/>
      <c r="I188" s="30">
        <v>1</v>
      </c>
      <c r="J188" s="25"/>
      <c r="K188" s="31">
        <f t="shared" si="2"/>
        <v>0</v>
      </c>
      <c r="M188" s="52"/>
    </row>
    <row r="189" spans="1:13" x14ac:dyDescent="0.25">
      <c r="A189" s="9"/>
      <c r="B189" s="9"/>
      <c r="C189" s="9"/>
      <c r="D189" s="82" t="s">
        <v>169</v>
      </c>
      <c r="E189" s="96"/>
      <c r="F189" s="89"/>
      <c r="G189" s="30">
        <v>1</v>
      </c>
      <c r="H189" s="14"/>
      <c r="I189" s="30">
        <v>1</v>
      </c>
      <c r="J189" s="25"/>
      <c r="K189" s="31">
        <f t="shared" si="2"/>
        <v>0</v>
      </c>
      <c r="M189" s="52"/>
    </row>
    <row r="190" spans="1:13" x14ac:dyDescent="0.25">
      <c r="A190" s="9"/>
      <c r="B190" s="9"/>
      <c r="C190" s="9"/>
      <c r="D190" s="82" t="s">
        <v>170</v>
      </c>
      <c r="E190" s="98"/>
      <c r="F190" s="89"/>
      <c r="G190" s="30">
        <v>1</v>
      </c>
      <c r="H190" s="14"/>
      <c r="I190" s="30">
        <v>1</v>
      </c>
      <c r="J190" s="25"/>
      <c r="K190" s="31">
        <f t="shared" si="2"/>
        <v>0</v>
      </c>
      <c r="M190" s="52"/>
    </row>
    <row r="191" spans="1:13" x14ac:dyDescent="0.25">
      <c r="A191" s="9"/>
      <c r="B191" s="9"/>
      <c r="C191" s="9" t="s">
        <v>171</v>
      </c>
      <c r="D191" s="82"/>
      <c r="E191" s="103">
        <f>SUM(E181:E190)</f>
        <v>22578.12</v>
      </c>
      <c r="F191" s="89"/>
      <c r="G191" s="32">
        <f>ROUND(SUM(G180:G190),5)</f>
        <v>29191</v>
      </c>
      <c r="H191" s="14"/>
      <c r="I191" s="32">
        <f>ROUND(SUM(I180:I190),5)</f>
        <v>34609</v>
      </c>
      <c r="J191" s="25"/>
      <c r="K191" s="31">
        <f t="shared" si="2"/>
        <v>0.18561</v>
      </c>
      <c r="M191" s="70" t="s">
        <v>416</v>
      </c>
    </row>
    <row r="192" spans="1:13" x14ac:dyDescent="0.25">
      <c r="A192" s="9"/>
      <c r="B192" s="9"/>
      <c r="C192" s="9" t="s">
        <v>172</v>
      </c>
      <c r="D192" s="82"/>
      <c r="E192" s="96"/>
      <c r="F192" s="89"/>
      <c r="G192" s="7"/>
      <c r="H192" s="14"/>
      <c r="J192" s="25"/>
      <c r="K192" s="31"/>
      <c r="M192" s="52"/>
    </row>
    <row r="193" spans="1:13" x14ac:dyDescent="0.25">
      <c r="A193" s="9"/>
      <c r="B193" s="9"/>
      <c r="C193" s="9"/>
      <c r="D193" s="82" t="s">
        <v>173</v>
      </c>
      <c r="E193" s="94">
        <v>27370</v>
      </c>
      <c r="F193" s="89"/>
      <c r="G193" s="30">
        <v>27370</v>
      </c>
      <c r="H193" s="14"/>
      <c r="I193" s="30">
        <v>29833</v>
      </c>
      <c r="J193" s="25"/>
      <c r="K193" s="31"/>
      <c r="M193" s="52"/>
    </row>
    <row r="194" spans="1:13" x14ac:dyDescent="0.25">
      <c r="A194" s="9"/>
      <c r="B194" s="9"/>
      <c r="C194" s="9"/>
      <c r="D194" s="82" t="s">
        <v>174</v>
      </c>
      <c r="E194" s="96"/>
      <c r="F194" s="89"/>
      <c r="H194" s="14"/>
      <c r="J194" s="25"/>
      <c r="K194" s="31">
        <f>ROUND(((I193-G193)/G193),5)</f>
        <v>8.9990000000000001E-2</v>
      </c>
      <c r="M194" s="52"/>
    </row>
    <row r="195" spans="1:13" x14ac:dyDescent="0.25">
      <c r="A195" s="9"/>
      <c r="B195" s="9"/>
      <c r="C195" s="9" t="s">
        <v>175</v>
      </c>
      <c r="D195" s="82"/>
      <c r="E195" s="103">
        <f>SUM(E193:E194)</f>
        <v>27370</v>
      </c>
      <c r="F195" s="89"/>
      <c r="G195" s="32">
        <f>ROUND(SUM(G192:G193),5)</f>
        <v>27370</v>
      </c>
      <c r="H195" s="14"/>
      <c r="I195" s="32">
        <f>ROUND(SUM(I192:I193),5)</f>
        <v>29833</v>
      </c>
      <c r="J195" s="25"/>
      <c r="K195" s="31">
        <f t="shared" si="2"/>
        <v>8.9990000000000001E-2</v>
      </c>
      <c r="M195" s="52"/>
    </row>
    <row r="196" spans="1:13" x14ac:dyDescent="0.25">
      <c r="A196" s="9"/>
      <c r="B196" s="9"/>
      <c r="C196" s="9" t="s">
        <v>176</v>
      </c>
      <c r="D196" s="82"/>
      <c r="E196" s="96"/>
      <c r="F196" s="89"/>
      <c r="G196" s="7"/>
      <c r="H196" s="14"/>
      <c r="J196" s="25"/>
      <c r="K196" s="31"/>
      <c r="M196" s="52"/>
    </row>
    <row r="197" spans="1:13" x14ac:dyDescent="0.25">
      <c r="A197" s="9"/>
      <c r="B197" s="9"/>
      <c r="C197" s="9"/>
      <c r="D197" s="82" t="s">
        <v>177</v>
      </c>
      <c r="E197" s="98"/>
      <c r="F197" s="89"/>
      <c r="G197" s="30">
        <v>3700</v>
      </c>
      <c r="H197" s="14"/>
      <c r="I197" s="30">
        <v>3700</v>
      </c>
      <c r="J197" s="25"/>
      <c r="K197" s="31">
        <f t="shared" si="2"/>
        <v>0</v>
      </c>
      <c r="M197" s="52"/>
    </row>
    <row r="198" spans="1:13" x14ac:dyDescent="0.25">
      <c r="A198" s="9"/>
      <c r="B198" s="9"/>
      <c r="C198" s="9" t="s">
        <v>178</v>
      </c>
      <c r="D198" s="82"/>
      <c r="E198" s="98"/>
      <c r="F198" s="89"/>
      <c r="G198" s="32">
        <f>ROUND(SUM(G196:G197),5)</f>
        <v>3700</v>
      </c>
      <c r="H198" s="14"/>
      <c r="I198" s="32">
        <f>ROUND(SUM(I196:I197),5)</f>
        <v>3700</v>
      </c>
      <c r="J198" s="20"/>
      <c r="K198" s="31">
        <f t="shared" si="2"/>
        <v>0</v>
      </c>
      <c r="M198" s="53"/>
    </row>
    <row r="199" spans="1:13" x14ac:dyDescent="0.25">
      <c r="A199" s="9"/>
      <c r="B199" s="9"/>
      <c r="C199" s="9" t="s">
        <v>179</v>
      </c>
      <c r="D199" s="82"/>
      <c r="E199" s="96"/>
      <c r="F199" s="89"/>
      <c r="G199" s="7"/>
      <c r="H199" s="14"/>
      <c r="J199" s="25"/>
      <c r="K199" s="31"/>
      <c r="M199" s="52"/>
    </row>
    <row r="200" spans="1:13" x14ac:dyDescent="0.25">
      <c r="A200" s="9"/>
      <c r="B200" s="9"/>
      <c r="C200" s="9"/>
      <c r="D200" s="82" t="s">
        <v>180</v>
      </c>
      <c r="E200" s="94">
        <v>76815</v>
      </c>
      <c r="F200" s="89"/>
      <c r="G200" s="59">
        <v>74948</v>
      </c>
      <c r="H200" s="14"/>
      <c r="I200" s="59">
        <v>77267</v>
      </c>
      <c r="J200" s="25"/>
      <c r="K200" s="31">
        <f t="shared" si="2"/>
        <v>3.0939999999999999E-2</v>
      </c>
      <c r="M200" s="58" t="s">
        <v>487</v>
      </c>
    </row>
    <row r="201" spans="1:13" x14ac:dyDescent="0.25">
      <c r="A201" s="9"/>
      <c r="B201" s="9"/>
      <c r="C201" s="9"/>
      <c r="D201" s="82" t="s">
        <v>181</v>
      </c>
      <c r="E201" s="94">
        <v>57914</v>
      </c>
      <c r="F201" s="89"/>
      <c r="G201" s="59">
        <v>58622</v>
      </c>
      <c r="H201" s="14"/>
      <c r="I201" s="59">
        <v>59794</v>
      </c>
      <c r="J201" s="25"/>
      <c r="K201" s="31">
        <f t="shared" ref="K201:K264" si="3">ROUND(((I201-G201)/G201),5)</f>
        <v>1.9990000000000001E-2</v>
      </c>
      <c r="M201" s="58" t="s">
        <v>402</v>
      </c>
    </row>
    <row r="202" spans="1:13" x14ac:dyDescent="0.25">
      <c r="A202" s="9"/>
      <c r="B202" s="9"/>
      <c r="C202" s="9"/>
      <c r="D202" s="82" t="s">
        <v>182</v>
      </c>
      <c r="E202" s="96"/>
      <c r="F202" s="89"/>
      <c r="G202" s="30">
        <v>1</v>
      </c>
      <c r="H202" s="14"/>
      <c r="I202" s="30">
        <v>1</v>
      </c>
      <c r="J202" s="25"/>
      <c r="K202" s="31">
        <f t="shared" si="3"/>
        <v>0</v>
      </c>
      <c r="M202" s="52"/>
    </row>
    <row r="203" spans="1:13" x14ac:dyDescent="0.25">
      <c r="A203" s="9"/>
      <c r="B203" s="9"/>
      <c r="C203" s="9"/>
      <c r="D203" s="82" t="s">
        <v>183</v>
      </c>
      <c r="E203" s="94">
        <v>3864</v>
      </c>
      <c r="F203" s="89"/>
      <c r="G203" s="30">
        <v>8000</v>
      </c>
      <c r="H203" s="14"/>
      <c r="I203" s="30">
        <v>21000</v>
      </c>
      <c r="J203" s="25"/>
      <c r="K203" s="31">
        <f t="shared" si="3"/>
        <v>1.625</v>
      </c>
      <c r="M203" s="56" t="s">
        <v>450</v>
      </c>
    </row>
    <row r="204" spans="1:13" x14ac:dyDescent="0.25">
      <c r="A204" s="9"/>
      <c r="B204" s="9"/>
      <c r="C204" s="9"/>
      <c r="D204" s="82" t="s">
        <v>184</v>
      </c>
      <c r="E204" s="94">
        <v>21452</v>
      </c>
      <c r="F204" s="89"/>
      <c r="G204" s="30">
        <v>24097</v>
      </c>
      <c r="H204" s="14"/>
      <c r="I204" s="30">
        <v>24579</v>
      </c>
      <c r="J204" s="25"/>
      <c r="K204" s="31">
        <f t="shared" si="3"/>
        <v>0.02</v>
      </c>
      <c r="M204" s="58" t="s">
        <v>402</v>
      </c>
    </row>
    <row r="205" spans="1:13" x14ac:dyDescent="0.25">
      <c r="A205" s="9"/>
      <c r="B205" s="9"/>
      <c r="C205" s="9"/>
      <c r="D205" s="82" t="s">
        <v>185</v>
      </c>
      <c r="E205" s="94">
        <v>261.24</v>
      </c>
      <c r="F205" s="89"/>
      <c r="G205" s="30">
        <v>500</v>
      </c>
      <c r="H205" s="14"/>
      <c r="I205" s="30">
        <v>500</v>
      </c>
      <c r="J205" s="25"/>
      <c r="K205" s="31">
        <f t="shared" si="3"/>
        <v>0</v>
      </c>
      <c r="M205" s="52"/>
    </row>
    <row r="206" spans="1:13" x14ac:dyDescent="0.25">
      <c r="A206" s="9"/>
      <c r="B206" s="9"/>
      <c r="C206" s="9"/>
      <c r="D206" s="82" t="s">
        <v>186</v>
      </c>
      <c r="E206" s="94">
        <v>3797</v>
      </c>
      <c r="F206" s="89"/>
      <c r="G206" s="30">
        <v>5400</v>
      </c>
      <c r="H206" s="14"/>
      <c r="I206" s="30">
        <v>7400</v>
      </c>
      <c r="J206" s="25"/>
      <c r="K206" s="31">
        <f t="shared" si="3"/>
        <v>0.37036999999999998</v>
      </c>
      <c r="M206" s="77" t="s">
        <v>418</v>
      </c>
    </row>
    <row r="207" spans="1:13" x14ac:dyDescent="0.25">
      <c r="A207" s="9"/>
      <c r="B207" s="9"/>
      <c r="C207" s="9"/>
      <c r="D207" s="82" t="s">
        <v>187</v>
      </c>
      <c r="E207" s="98"/>
      <c r="F207" s="89"/>
      <c r="G207" s="30">
        <v>1</v>
      </c>
      <c r="H207" s="14"/>
      <c r="I207" s="30">
        <v>1</v>
      </c>
      <c r="J207" s="25"/>
      <c r="K207" s="31">
        <f t="shared" si="3"/>
        <v>0</v>
      </c>
      <c r="M207" s="52"/>
    </row>
    <row r="208" spans="1:13" x14ac:dyDescent="0.25">
      <c r="A208" s="9"/>
      <c r="B208" s="9"/>
      <c r="C208" s="9"/>
      <c r="D208" s="82" t="s">
        <v>188</v>
      </c>
      <c r="E208" s="94">
        <v>9355.1200000000008</v>
      </c>
      <c r="F208" s="89"/>
      <c r="G208" s="30">
        <v>10265</v>
      </c>
      <c r="H208" s="14"/>
      <c r="I208" s="30">
        <v>10265</v>
      </c>
      <c r="J208" s="25"/>
      <c r="K208" s="31">
        <f t="shared" si="3"/>
        <v>0</v>
      </c>
      <c r="M208" s="52"/>
    </row>
    <row r="209" spans="1:13" x14ac:dyDescent="0.25">
      <c r="A209" s="9"/>
      <c r="B209" s="9"/>
      <c r="C209" s="9"/>
      <c r="D209" s="82" t="s">
        <v>189</v>
      </c>
      <c r="E209" s="96"/>
      <c r="F209" s="89"/>
      <c r="G209" s="30">
        <v>1</v>
      </c>
      <c r="H209" s="14"/>
      <c r="I209" s="30">
        <v>1</v>
      </c>
      <c r="J209" s="25"/>
      <c r="K209" s="31">
        <f t="shared" si="3"/>
        <v>0</v>
      </c>
      <c r="M209" s="52"/>
    </row>
    <row r="210" spans="1:13" x14ac:dyDescent="0.25">
      <c r="A210" s="9"/>
      <c r="B210" s="9"/>
      <c r="C210" s="9"/>
      <c r="D210" s="82" t="s">
        <v>190</v>
      </c>
      <c r="E210" s="94">
        <v>2912.73</v>
      </c>
      <c r="F210" s="89"/>
      <c r="G210" s="30">
        <v>2700</v>
      </c>
      <c r="H210" s="14"/>
      <c r="I210" s="30">
        <v>2800</v>
      </c>
      <c r="J210" s="25"/>
      <c r="K210" s="31">
        <f t="shared" si="3"/>
        <v>3.7039999999999997E-2</v>
      </c>
      <c r="M210" s="77" t="s">
        <v>475</v>
      </c>
    </row>
    <row r="211" spans="1:13" ht="38.25" x14ac:dyDescent="0.25">
      <c r="A211" s="9"/>
      <c r="B211" s="9"/>
      <c r="C211" s="9"/>
      <c r="D211" s="82" t="s">
        <v>191</v>
      </c>
      <c r="E211" s="94">
        <v>2408.73</v>
      </c>
      <c r="F211" s="89"/>
      <c r="G211" s="30">
        <v>1100</v>
      </c>
      <c r="H211" s="14"/>
      <c r="I211" s="30">
        <v>2000</v>
      </c>
      <c r="J211" s="25"/>
      <c r="K211" s="31">
        <f t="shared" si="3"/>
        <v>0.81818000000000002</v>
      </c>
      <c r="M211" s="56" t="s">
        <v>468</v>
      </c>
    </row>
    <row r="212" spans="1:13" x14ac:dyDescent="0.25">
      <c r="A212" s="9"/>
      <c r="B212" s="9"/>
      <c r="C212" s="9"/>
      <c r="D212" s="82" t="s">
        <v>192</v>
      </c>
      <c r="E212" s="96"/>
      <c r="F212" s="89"/>
      <c r="G212" s="30">
        <v>1</v>
      </c>
      <c r="H212" s="14"/>
      <c r="I212" s="30">
        <v>1</v>
      </c>
      <c r="J212" s="25"/>
      <c r="K212" s="31">
        <f t="shared" si="3"/>
        <v>0</v>
      </c>
      <c r="M212" s="52"/>
    </row>
    <row r="213" spans="1:13" x14ac:dyDescent="0.25">
      <c r="A213" s="9"/>
      <c r="B213" s="9"/>
      <c r="C213" s="9"/>
      <c r="D213" s="82" t="s">
        <v>193</v>
      </c>
      <c r="E213" s="96"/>
      <c r="F213" s="89"/>
      <c r="G213" s="30">
        <v>1</v>
      </c>
      <c r="H213" s="14"/>
      <c r="I213" s="30">
        <v>1</v>
      </c>
      <c r="J213" s="25"/>
      <c r="K213" s="31">
        <f t="shared" si="3"/>
        <v>0</v>
      </c>
      <c r="M213" s="52"/>
    </row>
    <row r="214" spans="1:13" x14ac:dyDescent="0.25">
      <c r="A214" s="9"/>
      <c r="B214" s="9"/>
      <c r="C214" s="9"/>
      <c r="D214" s="82" t="s">
        <v>194</v>
      </c>
      <c r="E214" s="94">
        <v>300</v>
      </c>
      <c r="F214" s="89"/>
      <c r="G214" s="30">
        <v>300</v>
      </c>
      <c r="H214" s="14"/>
      <c r="I214" s="30">
        <v>300</v>
      </c>
      <c r="J214" s="25"/>
      <c r="K214" s="31">
        <f t="shared" si="3"/>
        <v>0</v>
      </c>
      <c r="M214" s="52"/>
    </row>
    <row r="215" spans="1:13" x14ac:dyDescent="0.25">
      <c r="A215" s="9"/>
      <c r="B215" s="9"/>
      <c r="C215" s="9"/>
      <c r="D215" s="82" t="s">
        <v>195</v>
      </c>
      <c r="E215" s="94">
        <v>792.2</v>
      </c>
      <c r="F215" s="89"/>
      <c r="G215" s="30">
        <v>2300</v>
      </c>
      <c r="H215" s="14"/>
      <c r="I215" s="30">
        <v>2300</v>
      </c>
      <c r="J215" s="25"/>
      <c r="K215" s="31">
        <f t="shared" si="3"/>
        <v>0</v>
      </c>
      <c r="M215" s="52"/>
    </row>
    <row r="216" spans="1:13" x14ac:dyDescent="0.25">
      <c r="A216" s="9"/>
      <c r="B216" s="9"/>
      <c r="C216" s="9"/>
      <c r="D216" s="82" t="s">
        <v>196</v>
      </c>
      <c r="E216" s="94">
        <v>1420.84</v>
      </c>
      <c r="F216" s="89"/>
      <c r="G216" s="30">
        <v>1400</v>
      </c>
      <c r="H216" s="14"/>
      <c r="I216" s="30">
        <v>1400</v>
      </c>
      <c r="J216" s="25"/>
      <c r="K216" s="31">
        <f t="shared" si="3"/>
        <v>0</v>
      </c>
      <c r="M216" s="52"/>
    </row>
    <row r="217" spans="1:13" x14ac:dyDescent="0.25">
      <c r="A217" s="9"/>
      <c r="B217" s="9"/>
      <c r="C217" s="9"/>
      <c r="D217" s="82" t="s">
        <v>197</v>
      </c>
      <c r="E217" s="94">
        <v>680.36</v>
      </c>
      <c r="F217" s="89"/>
      <c r="G217" s="30">
        <v>1500</v>
      </c>
      <c r="H217" s="14"/>
      <c r="I217" s="30">
        <v>1500</v>
      </c>
      <c r="J217" s="25"/>
      <c r="K217" s="31">
        <f t="shared" si="3"/>
        <v>0</v>
      </c>
      <c r="M217" s="52"/>
    </row>
    <row r="218" spans="1:13" x14ac:dyDescent="0.25">
      <c r="A218" s="9"/>
      <c r="B218" s="9"/>
      <c r="C218" s="9"/>
      <c r="D218" s="82" t="s">
        <v>198</v>
      </c>
      <c r="E218" s="94">
        <v>4523.1400000000003</v>
      </c>
      <c r="F218" s="89"/>
      <c r="G218" s="30">
        <v>4440</v>
      </c>
      <c r="H218" s="14"/>
      <c r="I218" s="30">
        <v>4500</v>
      </c>
      <c r="J218" s="25"/>
      <c r="K218" s="31">
        <f t="shared" si="3"/>
        <v>1.3509999999999999E-2</v>
      </c>
      <c r="M218" s="78"/>
    </row>
    <row r="219" spans="1:13" x14ac:dyDescent="0.25">
      <c r="A219" s="9"/>
      <c r="B219" s="9"/>
      <c r="C219" s="9"/>
      <c r="D219" s="82" t="s">
        <v>199</v>
      </c>
      <c r="E219" s="94">
        <v>1656.64</v>
      </c>
      <c r="F219" s="89"/>
      <c r="G219" s="30">
        <v>1500</v>
      </c>
      <c r="H219" s="14"/>
      <c r="I219" s="30">
        <v>1500</v>
      </c>
      <c r="J219" s="25"/>
      <c r="K219" s="31">
        <f t="shared" si="3"/>
        <v>0</v>
      </c>
      <c r="M219" s="52"/>
    </row>
    <row r="220" spans="1:13" x14ac:dyDescent="0.25">
      <c r="A220" s="9"/>
      <c r="B220" s="9"/>
      <c r="C220" s="9"/>
      <c r="D220" s="82" t="s">
        <v>200</v>
      </c>
      <c r="E220" s="94">
        <v>170.67</v>
      </c>
      <c r="F220" s="89"/>
      <c r="G220" s="30">
        <v>200</v>
      </c>
      <c r="H220" s="14"/>
      <c r="I220" s="30">
        <v>200</v>
      </c>
      <c r="J220" s="25"/>
      <c r="K220" s="31">
        <f t="shared" si="3"/>
        <v>0</v>
      </c>
      <c r="M220" s="52"/>
    </row>
    <row r="221" spans="1:13" x14ac:dyDescent="0.25">
      <c r="A221" s="9"/>
      <c r="B221" s="9"/>
      <c r="C221" s="9"/>
      <c r="D221" s="82" t="s">
        <v>201</v>
      </c>
      <c r="E221" s="94">
        <v>1560.1</v>
      </c>
      <c r="F221" s="89"/>
      <c r="G221" s="30">
        <v>1500</v>
      </c>
      <c r="H221" s="14"/>
      <c r="I221" s="30">
        <v>1500</v>
      </c>
      <c r="J221" s="25"/>
      <c r="K221" s="31">
        <f t="shared" si="3"/>
        <v>0</v>
      </c>
      <c r="M221" s="52"/>
    </row>
    <row r="222" spans="1:13" x14ac:dyDescent="0.25">
      <c r="A222" s="9"/>
      <c r="B222" s="9"/>
      <c r="C222" s="9"/>
      <c r="D222" s="82" t="s">
        <v>202</v>
      </c>
      <c r="E222" s="94">
        <v>2044.72</v>
      </c>
      <c r="F222" s="89"/>
      <c r="G222" s="30">
        <v>5000</v>
      </c>
      <c r="H222" s="14"/>
      <c r="I222" s="30">
        <v>5000</v>
      </c>
      <c r="J222" s="25"/>
      <c r="K222" s="31">
        <f t="shared" si="3"/>
        <v>0</v>
      </c>
      <c r="M222" s="52"/>
    </row>
    <row r="223" spans="1:13" x14ac:dyDescent="0.25">
      <c r="A223" s="9"/>
      <c r="B223" s="9"/>
      <c r="C223" s="9"/>
      <c r="D223" s="82" t="s">
        <v>203</v>
      </c>
      <c r="E223" s="94">
        <v>42.66</v>
      </c>
      <c r="F223" s="89"/>
      <c r="G223" s="30">
        <v>600</v>
      </c>
      <c r="H223" s="14"/>
      <c r="I223" s="30">
        <v>600</v>
      </c>
      <c r="J223" s="25"/>
      <c r="K223" s="31">
        <f t="shared" si="3"/>
        <v>0</v>
      </c>
      <c r="M223" s="52"/>
    </row>
    <row r="224" spans="1:13" x14ac:dyDescent="0.25">
      <c r="A224" s="9"/>
      <c r="B224" s="9"/>
      <c r="C224" s="9"/>
      <c r="D224" s="82" t="s">
        <v>204</v>
      </c>
      <c r="E224" s="96"/>
      <c r="F224" s="89"/>
      <c r="G224" s="30">
        <v>250</v>
      </c>
      <c r="H224" s="14"/>
      <c r="I224" s="30">
        <v>250</v>
      </c>
      <c r="J224" s="25"/>
      <c r="K224" s="31">
        <f t="shared" si="3"/>
        <v>0</v>
      </c>
      <c r="M224" s="52"/>
    </row>
    <row r="225" spans="1:13" x14ac:dyDescent="0.25">
      <c r="A225" s="9"/>
      <c r="B225" s="9"/>
      <c r="C225" s="9"/>
      <c r="D225" s="82" t="s">
        <v>205</v>
      </c>
      <c r="E225" s="96"/>
      <c r="F225" s="89"/>
      <c r="G225" s="30">
        <v>100</v>
      </c>
      <c r="H225" s="14"/>
      <c r="I225" s="30">
        <v>100</v>
      </c>
      <c r="J225" s="25"/>
      <c r="K225" s="31">
        <f t="shared" si="3"/>
        <v>0</v>
      </c>
      <c r="M225" s="52"/>
    </row>
    <row r="226" spans="1:13" x14ac:dyDescent="0.25">
      <c r="A226" s="9"/>
      <c r="B226" s="9"/>
      <c r="C226" s="9"/>
      <c r="D226" s="82" t="s">
        <v>206</v>
      </c>
      <c r="E226" s="96"/>
      <c r="F226" s="89"/>
      <c r="G226" s="30">
        <v>1</v>
      </c>
      <c r="H226" s="14"/>
      <c r="I226" s="30">
        <v>1</v>
      </c>
      <c r="J226" s="25"/>
      <c r="K226" s="31">
        <f t="shared" si="3"/>
        <v>0</v>
      </c>
      <c r="M226" s="52"/>
    </row>
    <row r="227" spans="1:13" x14ac:dyDescent="0.25">
      <c r="A227" s="9"/>
      <c r="B227" s="9"/>
      <c r="C227" s="9"/>
      <c r="D227" s="82" t="s">
        <v>207</v>
      </c>
      <c r="E227" s="96"/>
      <c r="F227" s="89"/>
      <c r="G227" s="30">
        <v>1</v>
      </c>
      <c r="H227" s="14"/>
      <c r="I227" s="30">
        <v>1</v>
      </c>
      <c r="J227" s="25"/>
      <c r="K227" s="31">
        <f t="shared" si="3"/>
        <v>0</v>
      </c>
      <c r="M227" s="52"/>
    </row>
    <row r="228" spans="1:13" x14ac:dyDescent="0.25">
      <c r="A228" s="9"/>
      <c r="B228" s="9"/>
      <c r="C228" s="9"/>
      <c r="D228" s="82" t="s">
        <v>208</v>
      </c>
      <c r="E228" s="94">
        <v>349.98</v>
      </c>
      <c r="F228" s="89"/>
      <c r="G228" s="30">
        <v>1000</v>
      </c>
      <c r="H228" s="14"/>
      <c r="I228" s="30">
        <v>2000</v>
      </c>
      <c r="J228" s="25"/>
      <c r="K228" s="31">
        <f t="shared" si="3"/>
        <v>1</v>
      </c>
      <c r="M228" s="52"/>
    </row>
    <row r="229" spans="1:13" x14ac:dyDescent="0.25">
      <c r="A229" s="9"/>
      <c r="B229" s="9"/>
      <c r="C229" s="9"/>
      <c r="D229" s="82" t="s">
        <v>209</v>
      </c>
      <c r="E229" s="98"/>
      <c r="F229" s="89"/>
      <c r="G229" s="30">
        <v>1500</v>
      </c>
      <c r="H229" s="14"/>
      <c r="I229" s="30">
        <v>1500</v>
      </c>
      <c r="J229" s="25"/>
      <c r="K229" s="31">
        <f t="shared" si="3"/>
        <v>0</v>
      </c>
      <c r="M229" s="52"/>
    </row>
    <row r="230" spans="1:13" x14ac:dyDescent="0.25">
      <c r="A230" s="9"/>
      <c r="B230" s="9"/>
      <c r="C230" s="9"/>
      <c r="D230" s="82" t="s">
        <v>210</v>
      </c>
      <c r="E230" s="94">
        <v>39.979999999999997</v>
      </c>
      <c r="F230" s="89"/>
      <c r="G230" s="30">
        <v>350</v>
      </c>
      <c r="H230" s="14"/>
      <c r="I230" s="30">
        <v>500</v>
      </c>
      <c r="J230" s="25"/>
      <c r="K230" s="31">
        <f t="shared" si="3"/>
        <v>0.42857000000000001</v>
      </c>
      <c r="M230" s="52"/>
    </row>
    <row r="231" spans="1:13" x14ac:dyDescent="0.25">
      <c r="A231" s="9"/>
      <c r="B231" s="9"/>
      <c r="C231" s="9"/>
      <c r="D231" s="82" t="s">
        <v>458</v>
      </c>
      <c r="E231" s="94">
        <v>1561.76</v>
      </c>
      <c r="F231" s="89"/>
      <c r="G231" s="30">
        <v>1200</v>
      </c>
      <c r="H231" s="14"/>
      <c r="I231" s="30">
        <v>1200</v>
      </c>
      <c r="J231" s="25"/>
      <c r="K231" s="31">
        <f t="shared" si="3"/>
        <v>0</v>
      </c>
      <c r="M231" s="52"/>
    </row>
    <row r="232" spans="1:13" ht="76.5" x14ac:dyDescent="0.25">
      <c r="A232" s="9"/>
      <c r="B232" s="9"/>
      <c r="C232" s="9"/>
      <c r="D232" s="82" t="s">
        <v>476</v>
      </c>
      <c r="E232" s="96"/>
      <c r="F232" s="89"/>
      <c r="G232" s="30"/>
      <c r="H232" s="14"/>
      <c r="I232" s="30">
        <v>2550</v>
      </c>
      <c r="J232" s="25"/>
      <c r="K232" s="31"/>
      <c r="M232" s="56" t="s">
        <v>477</v>
      </c>
    </row>
    <row r="233" spans="1:13" x14ac:dyDescent="0.25">
      <c r="A233" s="9"/>
      <c r="B233" s="9"/>
      <c r="C233" s="9" t="s">
        <v>211</v>
      </c>
      <c r="D233" s="82"/>
      <c r="E233" s="103">
        <f>SUM(E200:E232)</f>
        <v>193922.87000000008</v>
      </c>
      <c r="F233" s="89"/>
      <c r="G233" s="32">
        <f>ROUND(SUM(G199:G231),5)</f>
        <v>208779</v>
      </c>
      <c r="H233" s="14"/>
      <c r="I233" s="32">
        <f>ROUND(SUM(I199:I232),5)</f>
        <v>232512</v>
      </c>
      <c r="J233" s="25"/>
      <c r="K233" s="31">
        <f t="shared" si="3"/>
        <v>0.11368</v>
      </c>
      <c r="M233" s="52"/>
    </row>
    <row r="234" spans="1:13" x14ac:dyDescent="0.25">
      <c r="A234" s="9"/>
      <c r="B234" s="9"/>
      <c r="C234" s="9" t="s">
        <v>212</v>
      </c>
      <c r="D234" s="82"/>
      <c r="E234" s="96"/>
      <c r="F234" s="89"/>
      <c r="G234" s="7"/>
      <c r="H234" s="14"/>
      <c r="J234" s="25"/>
      <c r="K234" s="31"/>
      <c r="M234" s="52"/>
    </row>
    <row r="235" spans="1:13" ht="25.5" x14ac:dyDescent="0.25">
      <c r="A235" s="9"/>
      <c r="B235" s="9"/>
      <c r="C235" s="9"/>
      <c r="D235" s="82" t="s">
        <v>213</v>
      </c>
      <c r="E235" s="96"/>
      <c r="F235" s="92"/>
      <c r="G235" s="30">
        <v>0</v>
      </c>
      <c r="H235" s="35"/>
      <c r="I235" s="30">
        <v>24923</v>
      </c>
      <c r="J235" s="36"/>
      <c r="K235" s="31"/>
      <c r="L235" s="34"/>
      <c r="M235" s="56" t="s">
        <v>419</v>
      </c>
    </row>
    <row r="236" spans="1:13" ht="51" x14ac:dyDescent="0.25">
      <c r="A236" s="9"/>
      <c r="B236" s="9"/>
      <c r="C236" s="9"/>
      <c r="D236" s="82" t="s">
        <v>214</v>
      </c>
      <c r="E236" s="101">
        <v>2778.7</v>
      </c>
      <c r="F236" s="89"/>
      <c r="G236" s="30">
        <v>2450</v>
      </c>
      <c r="H236" s="14"/>
      <c r="I236" s="30">
        <v>50000</v>
      </c>
      <c r="J236" s="25"/>
      <c r="K236" s="31">
        <f t="shared" si="3"/>
        <v>19.408159999999999</v>
      </c>
      <c r="M236" s="56" t="s">
        <v>215</v>
      </c>
    </row>
    <row r="237" spans="1:13" x14ac:dyDescent="0.25">
      <c r="A237" s="9"/>
      <c r="B237" s="9"/>
      <c r="C237" s="9"/>
      <c r="D237" s="82" t="s">
        <v>216</v>
      </c>
      <c r="E237" s="94">
        <v>393.42</v>
      </c>
      <c r="F237" s="89"/>
      <c r="G237" s="30">
        <v>1</v>
      </c>
      <c r="H237" s="14"/>
      <c r="I237" s="30">
        <v>100</v>
      </c>
      <c r="J237" s="25"/>
      <c r="K237" s="31">
        <f t="shared" si="3"/>
        <v>99</v>
      </c>
      <c r="M237" s="52"/>
    </row>
    <row r="238" spans="1:13" x14ac:dyDescent="0.25">
      <c r="A238" s="9"/>
      <c r="B238" s="9"/>
      <c r="C238" s="9"/>
      <c r="D238" s="82" t="s">
        <v>217</v>
      </c>
      <c r="E238" s="94">
        <v>446.23</v>
      </c>
      <c r="F238" s="89"/>
      <c r="G238" s="30">
        <v>450</v>
      </c>
      <c r="H238" s="14"/>
      <c r="I238" s="30">
        <v>450</v>
      </c>
      <c r="J238" s="25"/>
      <c r="K238" s="31">
        <f t="shared" si="3"/>
        <v>0</v>
      </c>
      <c r="M238" s="52"/>
    </row>
    <row r="239" spans="1:13" ht="25.5" x14ac:dyDescent="0.25">
      <c r="A239" s="9"/>
      <c r="B239" s="9"/>
      <c r="C239" s="9"/>
      <c r="D239" s="82" t="s">
        <v>218</v>
      </c>
      <c r="E239" s="94">
        <v>7650</v>
      </c>
      <c r="F239" s="89"/>
      <c r="G239" s="30">
        <v>2000</v>
      </c>
      <c r="H239" s="14"/>
      <c r="I239" s="30">
        <v>5000</v>
      </c>
      <c r="J239" s="25"/>
      <c r="K239" s="31">
        <f t="shared" si="3"/>
        <v>1.5</v>
      </c>
      <c r="M239" s="56" t="s">
        <v>420</v>
      </c>
    </row>
    <row r="240" spans="1:13" x14ac:dyDescent="0.25">
      <c r="A240" s="9"/>
      <c r="B240" s="9"/>
      <c r="C240" s="9"/>
      <c r="D240" s="82" t="s">
        <v>219</v>
      </c>
      <c r="E240" s="94">
        <v>2694.7</v>
      </c>
      <c r="F240" s="89"/>
      <c r="G240" s="30">
        <v>2100</v>
      </c>
      <c r="H240" s="14"/>
      <c r="I240" s="30">
        <v>2500</v>
      </c>
      <c r="J240" s="25"/>
      <c r="K240" s="31">
        <f t="shared" si="3"/>
        <v>0.19048000000000001</v>
      </c>
      <c r="M240" s="56" t="s">
        <v>421</v>
      </c>
    </row>
    <row r="241" spans="1:13" x14ac:dyDescent="0.25">
      <c r="A241" s="9"/>
      <c r="B241" s="9"/>
      <c r="C241" s="9"/>
      <c r="D241" s="82" t="s">
        <v>220</v>
      </c>
      <c r="E241" s="94">
        <v>100</v>
      </c>
      <c r="F241" s="89"/>
      <c r="G241" s="30">
        <v>1</v>
      </c>
      <c r="H241" s="14"/>
      <c r="I241" s="30">
        <v>1</v>
      </c>
      <c r="J241" s="25"/>
      <c r="K241" s="31">
        <f t="shared" si="3"/>
        <v>0</v>
      </c>
      <c r="M241" s="52"/>
    </row>
    <row r="242" spans="1:13" x14ac:dyDescent="0.25">
      <c r="A242" s="9"/>
      <c r="B242" s="9"/>
      <c r="C242" s="9"/>
      <c r="D242" s="82" t="s">
        <v>221</v>
      </c>
      <c r="E242" s="94">
        <v>2987.15</v>
      </c>
      <c r="F242" s="89"/>
      <c r="G242" s="30">
        <v>1500</v>
      </c>
      <c r="H242" s="14"/>
      <c r="I242" s="30">
        <v>1500</v>
      </c>
      <c r="J242" s="25"/>
      <c r="K242" s="31">
        <f t="shared" si="3"/>
        <v>0</v>
      </c>
      <c r="M242" s="52"/>
    </row>
    <row r="243" spans="1:13" x14ac:dyDescent="0.25">
      <c r="A243" s="9"/>
      <c r="B243" s="9"/>
      <c r="C243" s="9"/>
      <c r="D243" s="82" t="s">
        <v>222</v>
      </c>
      <c r="E243" s="94">
        <v>814.31</v>
      </c>
      <c r="F243" s="89"/>
      <c r="G243" s="30">
        <v>2000</v>
      </c>
      <c r="H243" s="14"/>
      <c r="I243" s="30">
        <v>2000</v>
      </c>
      <c r="J243" s="25"/>
      <c r="K243" s="31">
        <f t="shared" si="3"/>
        <v>0</v>
      </c>
      <c r="M243" s="52"/>
    </row>
    <row r="244" spans="1:13" x14ac:dyDescent="0.25">
      <c r="A244" s="9"/>
      <c r="B244" s="9"/>
      <c r="C244" s="9"/>
      <c r="D244" s="82" t="s">
        <v>223</v>
      </c>
      <c r="E244" s="94">
        <v>13226.3</v>
      </c>
      <c r="F244" s="89"/>
      <c r="G244" s="30">
        <v>4500</v>
      </c>
      <c r="H244" s="14"/>
      <c r="I244" s="30">
        <v>6000</v>
      </c>
      <c r="J244" s="25"/>
      <c r="K244" s="31">
        <f t="shared" si="3"/>
        <v>0.33333000000000002</v>
      </c>
      <c r="M244" s="56" t="s">
        <v>421</v>
      </c>
    </row>
    <row r="245" spans="1:13" x14ac:dyDescent="0.25">
      <c r="A245" s="9"/>
      <c r="B245" s="9"/>
      <c r="C245" s="9"/>
      <c r="D245" s="82" t="s">
        <v>224</v>
      </c>
      <c r="E245" s="94">
        <v>2124.29</v>
      </c>
      <c r="F245" s="89"/>
      <c r="G245" s="30">
        <v>1000</v>
      </c>
      <c r="H245" s="14"/>
      <c r="I245" s="30">
        <v>1000</v>
      </c>
      <c r="J245" s="25"/>
      <c r="K245" s="31">
        <f t="shared" si="3"/>
        <v>0</v>
      </c>
      <c r="M245" s="52"/>
    </row>
    <row r="246" spans="1:13" x14ac:dyDescent="0.25">
      <c r="A246" s="9"/>
      <c r="B246" s="9"/>
      <c r="C246" s="9"/>
      <c r="D246" s="82" t="s">
        <v>225</v>
      </c>
      <c r="E246" s="94">
        <v>3116.8</v>
      </c>
      <c r="F246" s="89"/>
      <c r="G246" s="30">
        <v>2000</v>
      </c>
      <c r="H246" s="14"/>
      <c r="I246" s="30">
        <v>2000</v>
      </c>
      <c r="J246" s="25"/>
      <c r="K246" s="31">
        <f t="shared" si="3"/>
        <v>0</v>
      </c>
      <c r="M246" s="52"/>
    </row>
    <row r="247" spans="1:13" x14ac:dyDescent="0.25">
      <c r="A247" s="9"/>
      <c r="B247" s="9"/>
      <c r="C247" s="9"/>
      <c r="D247" s="82" t="s">
        <v>226</v>
      </c>
      <c r="E247" s="94">
        <v>7086.07</v>
      </c>
      <c r="F247" s="89"/>
      <c r="G247" s="30">
        <v>5000</v>
      </c>
      <c r="H247" s="14"/>
      <c r="I247" s="30">
        <v>10000</v>
      </c>
      <c r="J247" s="25"/>
      <c r="K247" s="31">
        <f t="shared" si="3"/>
        <v>1</v>
      </c>
      <c r="M247" s="56" t="s">
        <v>422</v>
      </c>
    </row>
    <row r="248" spans="1:13" x14ac:dyDescent="0.25">
      <c r="A248" s="9"/>
      <c r="B248" s="9"/>
      <c r="C248" s="9"/>
      <c r="D248" s="82" t="s">
        <v>227</v>
      </c>
      <c r="E248" s="94">
        <v>942.86</v>
      </c>
      <c r="F248" s="89"/>
      <c r="G248" s="30">
        <v>500</v>
      </c>
      <c r="H248" s="14"/>
      <c r="I248" s="30">
        <v>500</v>
      </c>
      <c r="J248" s="25"/>
      <c r="K248" s="31">
        <f t="shared" si="3"/>
        <v>0</v>
      </c>
      <c r="M248" s="52"/>
    </row>
    <row r="249" spans="1:13" x14ac:dyDescent="0.25">
      <c r="A249" s="9"/>
      <c r="B249" s="9"/>
      <c r="C249" s="9"/>
      <c r="D249" s="82" t="s">
        <v>228</v>
      </c>
      <c r="E249" s="94">
        <v>347.07</v>
      </c>
      <c r="F249" s="89"/>
      <c r="G249" s="30">
        <v>500</v>
      </c>
      <c r="H249" s="14"/>
      <c r="I249" s="30">
        <v>500</v>
      </c>
      <c r="J249" s="25"/>
      <c r="K249" s="31">
        <f t="shared" si="3"/>
        <v>0</v>
      </c>
      <c r="M249" s="52"/>
    </row>
    <row r="250" spans="1:13" x14ac:dyDescent="0.25">
      <c r="A250" s="9"/>
      <c r="B250" s="9"/>
      <c r="C250" s="9"/>
      <c r="D250" s="82" t="s">
        <v>229</v>
      </c>
      <c r="E250" s="94">
        <v>262.99</v>
      </c>
      <c r="F250" s="89"/>
      <c r="G250" s="30">
        <v>1</v>
      </c>
      <c r="H250" s="14"/>
      <c r="I250" s="30">
        <v>1</v>
      </c>
      <c r="J250" s="25"/>
      <c r="K250" s="31">
        <f t="shared" si="3"/>
        <v>0</v>
      </c>
      <c r="M250" s="52"/>
    </row>
    <row r="251" spans="1:13" x14ac:dyDescent="0.25">
      <c r="A251" s="9"/>
      <c r="B251" s="9"/>
      <c r="C251" s="9" t="s">
        <v>230</v>
      </c>
      <c r="D251" s="82"/>
      <c r="E251" s="102">
        <f>SUM(E236:E250)</f>
        <v>44970.89</v>
      </c>
      <c r="F251" s="89"/>
      <c r="G251" s="32">
        <f>ROUND(SUM(G234:G250),5)</f>
        <v>24003</v>
      </c>
      <c r="H251" s="14"/>
      <c r="I251" s="32">
        <f>ROUND(SUM(I234:I250),5)</f>
        <v>106475</v>
      </c>
      <c r="J251" s="25"/>
      <c r="K251" s="31">
        <f t="shared" si="3"/>
        <v>3.4359000000000002</v>
      </c>
      <c r="M251" s="52"/>
    </row>
    <row r="252" spans="1:13" x14ac:dyDescent="0.25">
      <c r="A252" s="9"/>
      <c r="B252" s="9"/>
      <c r="C252" s="9" t="s">
        <v>231</v>
      </c>
      <c r="D252" s="82"/>
      <c r="E252" s="96"/>
      <c r="F252" s="89"/>
      <c r="G252" s="7"/>
      <c r="H252" s="14"/>
      <c r="J252" s="25"/>
      <c r="K252" s="31"/>
      <c r="M252" s="52"/>
    </row>
    <row r="253" spans="1:13" x14ac:dyDescent="0.25">
      <c r="A253" s="9"/>
      <c r="B253" s="9"/>
      <c r="C253" s="9"/>
      <c r="D253" s="82" t="s">
        <v>232</v>
      </c>
      <c r="E253" s="94">
        <v>32894</v>
      </c>
      <c r="F253" s="89"/>
      <c r="G253" s="30">
        <v>28500</v>
      </c>
      <c r="H253" s="14"/>
      <c r="I253" s="30">
        <v>33000</v>
      </c>
      <c r="J253" s="25"/>
      <c r="K253" s="31">
        <f t="shared" si="3"/>
        <v>0.15789</v>
      </c>
      <c r="M253" s="56" t="s">
        <v>233</v>
      </c>
    </row>
    <row r="254" spans="1:13" x14ac:dyDescent="0.25">
      <c r="A254" s="9"/>
      <c r="B254" s="9"/>
      <c r="C254" s="9"/>
      <c r="D254" s="82" t="s">
        <v>234</v>
      </c>
      <c r="E254" s="98"/>
      <c r="F254" s="89"/>
      <c r="G254" s="30">
        <v>1</v>
      </c>
      <c r="H254" s="14"/>
      <c r="I254" s="30">
        <v>1</v>
      </c>
      <c r="J254" s="25"/>
      <c r="K254" s="31">
        <f t="shared" si="3"/>
        <v>0</v>
      </c>
      <c r="M254" s="52"/>
    </row>
    <row r="255" spans="1:13" x14ac:dyDescent="0.25">
      <c r="A255" s="9"/>
      <c r="B255" s="9"/>
      <c r="C255" s="9"/>
      <c r="D255" s="82" t="s">
        <v>235</v>
      </c>
      <c r="E255" s="94">
        <v>966.5</v>
      </c>
      <c r="F255" s="89"/>
      <c r="G255" s="30">
        <v>1200</v>
      </c>
      <c r="H255" s="14"/>
      <c r="I255" s="30">
        <v>1000</v>
      </c>
      <c r="J255" s="25"/>
      <c r="K255" s="31">
        <f t="shared" si="3"/>
        <v>-0.16667000000000001</v>
      </c>
      <c r="M255" s="52"/>
    </row>
    <row r="256" spans="1:13" x14ac:dyDescent="0.25">
      <c r="A256" s="9"/>
      <c r="B256" s="9"/>
      <c r="C256" s="9"/>
      <c r="D256" s="82" t="s">
        <v>236</v>
      </c>
      <c r="E256" s="96"/>
      <c r="F256" s="89"/>
      <c r="G256" s="30">
        <v>1</v>
      </c>
      <c r="H256" s="14"/>
      <c r="I256" s="30">
        <v>1</v>
      </c>
      <c r="J256" s="25"/>
      <c r="K256" s="31">
        <f t="shared" si="3"/>
        <v>0</v>
      </c>
      <c r="M256" s="52"/>
    </row>
    <row r="257" spans="1:13" x14ac:dyDescent="0.25">
      <c r="A257" s="9"/>
      <c r="B257" s="9"/>
      <c r="C257" s="9"/>
      <c r="D257" s="82" t="s">
        <v>237</v>
      </c>
      <c r="E257" s="96"/>
      <c r="F257" s="89"/>
      <c r="G257" s="30">
        <v>1</v>
      </c>
      <c r="H257" s="14"/>
      <c r="I257" s="30">
        <v>1</v>
      </c>
      <c r="J257" s="25"/>
      <c r="K257" s="31">
        <f t="shared" si="3"/>
        <v>0</v>
      </c>
      <c r="M257" s="52"/>
    </row>
    <row r="258" spans="1:13" x14ac:dyDescent="0.25">
      <c r="A258" s="9"/>
      <c r="B258" s="9"/>
      <c r="C258" s="9"/>
      <c r="D258" s="82" t="s">
        <v>238</v>
      </c>
      <c r="E258" s="96"/>
      <c r="F258" s="89"/>
      <c r="G258" s="30">
        <v>1</v>
      </c>
      <c r="H258" s="14"/>
      <c r="I258" s="30">
        <v>1</v>
      </c>
      <c r="J258" s="25"/>
      <c r="K258" s="31">
        <f t="shared" si="3"/>
        <v>0</v>
      </c>
      <c r="M258" s="52"/>
    </row>
    <row r="259" spans="1:13" x14ac:dyDescent="0.25">
      <c r="A259" s="9"/>
      <c r="B259" s="9"/>
      <c r="C259" s="9"/>
      <c r="D259" s="82" t="s">
        <v>239</v>
      </c>
      <c r="E259" s="94">
        <v>4419.6499999999996</v>
      </c>
      <c r="F259" s="89"/>
      <c r="G259" s="30">
        <v>3700</v>
      </c>
      <c r="H259" s="14"/>
      <c r="I259" s="30">
        <v>3700</v>
      </c>
      <c r="J259" s="25"/>
      <c r="K259" s="31">
        <f t="shared" si="3"/>
        <v>0</v>
      </c>
      <c r="M259" s="52"/>
    </row>
    <row r="260" spans="1:13" x14ac:dyDescent="0.25">
      <c r="A260" s="9"/>
      <c r="B260" s="9"/>
      <c r="C260" s="9"/>
      <c r="D260" s="82" t="s">
        <v>240</v>
      </c>
      <c r="E260" s="94">
        <v>186</v>
      </c>
      <c r="F260" s="89"/>
      <c r="G260" s="30">
        <v>1500</v>
      </c>
      <c r="H260" s="14"/>
      <c r="I260" s="30">
        <v>1500</v>
      </c>
      <c r="J260" s="25"/>
      <c r="K260" s="31">
        <f t="shared" si="3"/>
        <v>0</v>
      </c>
      <c r="M260" s="52"/>
    </row>
    <row r="261" spans="1:13" x14ac:dyDescent="0.25">
      <c r="A261" s="9"/>
      <c r="B261" s="9"/>
      <c r="C261" s="9"/>
      <c r="D261" s="82" t="s">
        <v>241</v>
      </c>
      <c r="E261" s="94">
        <v>960.95</v>
      </c>
      <c r="F261" s="89"/>
      <c r="G261" s="30">
        <v>2500</v>
      </c>
      <c r="H261" s="14"/>
      <c r="I261" s="30">
        <v>2500</v>
      </c>
      <c r="J261" s="25"/>
      <c r="K261" s="31">
        <f t="shared" si="3"/>
        <v>0</v>
      </c>
      <c r="M261" s="52"/>
    </row>
    <row r="262" spans="1:13" x14ac:dyDescent="0.25">
      <c r="A262" s="9"/>
      <c r="B262" s="9"/>
      <c r="C262" s="9"/>
      <c r="D262" s="82" t="s">
        <v>242</v>
      </c>
      <c r="E262" s="96"/>
      <c r="F262" s="89"/>
      <c r="G262" s="30">
        <v>1</v>
      </c>
      <c r="H262" s="14"/>
      <c r="I262" s="30">
        <v>1</v>
      </c>
      <c r="J262" s="25"/>
      <c r="K262" s="31">
        <f t="shared" si="3"/>
        <v>0</v>
      </c>
      <c r="M262" s="52"/>
    </row>
    <row r="263" spans="1:13" x14ac:dyDescent="0.25">
      <c r="A263" s="9"/>
      <c r="B263" s="9"/>
      <c r="C263" s="9"/>
      <c r="D263" s="82" t="s">
        <v>243</v>
      </c>
      <c r="E263" s="94">
        <v>7639.22</v>
      </c>
      <c r="F263" s="89"/>
      <c r="G263" s="30">
        <v>5700</v>
      </c>
      <c r="H263" s="14"/>
      <c r="I263" s="30">
        <v>7000</v>
      </c>
      <c r="J263" s="25"/>
      <c r="K263" s="31">
        <f t="shared" si="3"/>
        <v>0.22806999999999999</v>
      </c>
      <c r="M263" s="52"/>
    </row>
    <row r="264" spans="1:13" x14ac:dyDescent="0.25">
      <c r="A264" s="9"/>
      <c r="B264" s="9"/>
      <c r="C264" s="9"/>
      <c r="D264" s="82" t="s">
        <v>244</v>
      </c>
      <c r="E264" s="94">
        <v>1502.34</v>
      </c>
      <c r="F264" s="89"/>
      <c r="G264" s="30">
        <v>7000</v>
      </c>
      <c r="H264" s="14"/>
      <c r="I264" s="30">
        <v>7000</v>
      </c>
      <c r="J264" s="25"/>
      <c r="K264" s="31">
        <f t="shared" si="3"/>
        <v>0</v>
      </c>
      <c r="M264" s="52"/>
    </row>
    <row r="265" spans="1:13" x14ac:dyDescent="0.25">
      <c r="A265" s="9"/>
      <c r="B265" s="9"/>
      <c r="C265" s="9"/>
      <c r="D265" s="82" t="s">
        <v>245</v>
      </c>
      <c r="E265" s="94">
        <v>111.96</v>
      </c>
      <c r="F265" s="89"/>
      <c r="G265" s="30">
        <v>1500</v>
      </c>
      <c r="H265" s="14"/>
      <c r="I265" s="30">
        <v>1500</v>
      </c>
      <c r="J265" s="25"/>
      <c r="K265" s="31">
        <f t="shared" ref="K265:K327" si="4">ROUND(((I265-G265)/G265),5)</f>
        <v>0</v>
      </c>
      <c r="M265" s="52"/>
    </row>
    <row r="266" spans="1:13" x14ac:dyDescent="0.25">
      <c r="A266" s="9"/>
      <c r="B266" s="9"/>
      <c r="C266" s="9"/>
      <c r="D266" s="82" t="s">
        <v>246</v>
      </c>
      <c r="E266" s="96"/>
      <c r="F266" s="89"/>
      <c r="G266" s="30">
        <v>200</v>
      </c>
      <c r="H266" s="14"/>
      <c r="I266" s="30">
        <v>200</v>
      </c>
      <c r="J266" s="25"/>
      <c r="K266" s="31">
        <f t="shared" si="4"/>
        <v>0</v>
      </c>
      <c r="M266" s="52"/>
    </row>
    <row r="267" spans="1:13" x14ac:dyDescent="0.25">
      <c r="A267" s="9"/>
      <c r="B267" s="9"/>
      <c r="C267" s="9"/>
      <c r="D267" s="82" t="s">
        <v>247</v>
      </c>
      <c r="E267" s="94">
        <v>1837.69</v>
      </c>
      <c r="F267" s="89"/>
      <c r="G267" s="30">
        <v>4200</v>
      </c>
      <c r="H267" s="14"/>
      <c r="I267" s="30">
        <v>4200</v>
      </c>
      <c r="J267" s="25"/>
      <c r="K267" s="31">
        <f t="shared" si="4"/>
        <v>0</v>
      </c>
      <c r="M267" s="52"/>
    </row>
    <row r="268" spans="1:13" x14ac:dyDescent="0.25">
      <c r="A268" s="9"/>
      <c r="B268" s="9"/>
      <c r="C268" s="9"/>
      <c r="D268" s="82" t="s">
        <v>248</v>
      </c>
      <c r="E268" s="96"/>
      <c r="F268" s="89"/>
      <c r="G268" s="30">
        <v>1</v>
      </c>
      <c r="H268" s="14"/>
      <c r="I268" s="30">
        <v>1</v>
      </c>
      <c r="J268" s="25"/>
      <c r="K268" s="31">
        <f t="shared" si="4"/>
        <v>0</v>
      </c>
      <c r="M268" s="52"/>
    </row>
    <row r="269" spans="1:13" x14ac:dyDescent="0.25">
      <c r="A269" s="9"/>
      <c r="B269" s="9"/>
      <c r="C269" s="9" t="s">
        <v>249</v>
      </c>
      <c r="D269" s="82"/>
      <c r="E269" s="103">
        <f>SUM(E253:E268)</f>
        <v>50518.31</v>
      </c>
      <c r="F269" s="90"/>
      <c r="G269" s="32">
        <f>ROUND(SUM(G252:G268),5)</f>
        <v>56006</v>
      </c>
      <c r="H269" s="14"/>
      <c r="I269" s="32">
        <f>ROUND(SUM(I252:I268),5)</f>
        <v>61606</v>
      </c>
      <c r="J269" s="20"/>
      <c r="K269" s="31">
        <f t="shared" si="4"/>
        <v>9.9989999999999996E-2</v>
      </c>
      <c r="M269" s="52"/>
    </row>
    <row r="270" spans="1:13" x14ac:dyDescent="0.25">
      <c r="A270" s="9"/>
      <c r="B270" s="9"/>
      <c r="C270" s="9" t="s">
        <v>250</v>
      </c>
      <c r="D270" s="82"/>
      <c r="E270" s="96"/>
      <c r="F270" s="89"/>
      <c r="G270" s="7"/>
      <c r="H270" s="14"/>
      <c r="J270" s="25"/>
      <c r="K270" s="31"/>
      <c r="M270" s="52"/>
    </row>
    <row r="271" spans="1:13" x14ac:dyDescent="0.25">
      <c r="A271" s="9"/>
      <c r="B271" s="9"/>
      <c r="C271" s="9"/>
      <c r="D271" s="82" t="s">
        <v>251</v>
      </c>
      <c r="E271" s="94">
        <v>1740</v>
      </c>
      <c r="F271" s="89"/>
      <c r="G271" s="30">
        <v>2000</v>
      </c>
      <c r="H271" s="14"/>
      <c r="I271" s="30">
        <v>2000</v>
      </c>
      <c r="J271" s="25"/>
      <c r="K271" s="31">
        <f t="shared" si="4"/>
        <v>0</v>
      </c>
      <c r="M271" s="63"/>
    </row>
    <row r="272" spans="1:13" x14ac:dyDescent="0.25">
      <c r="A272" s="9"/>
      <c r="B272" s="9"/>
      <c r="C272" s="9"/>
      <c r="D272" s="82" t="s">
        <v>252</v>
      </c>
      <c r="E272" s="94">
        <v>2800</v>
      </c>
      <c r="F272" s="89"/>
      <c r="G272" s="30">
        <v>2800</v>
      </c>
      <c r="H272" s="14"/>
      <c r="I272" s="30">
        <v>2800</v>
      </c>
      <c r="J272" s="25"/>
      <c r="K272" s="31">
        <f t="shared" si="4"/>
        <v>0</v>
      </c>
      <c r="M272" s="52"/>
    </row>
    <row r="273" spans="1:13" x14ac:dyDescent="0.25">
      <c r="A273" s="9"/>
      <c r="B273" s="9"/>
      <c r="C273" s="9"/>
      <c r="D273" s="82" t="s">
        <v>253</v>
      </c>
      <c r="E273" s="98"/>
      <c r="F273" s="89"/>
      <c r="G273" s="30">
        <v>150</v>
      </c>
      <c r="H273" s="14"/>
      <c r="I273" s="30">
        <v>150</v>
      </c>
      <c r="J273" s="25"/>
      <c r="K273" s="31">
        <f t="shared" si="4"/>
        <v>0</v>
      </c>
      <c r="M273" s="52"/>
    </row>
    <row r="274" spans="1:13" x14ac:dyDescent="0.25">
      <c r="A274" s="9"/>
      <c r="B274" s="9"/>
      <c r="C274" s="9"/>
      <c r="D274" s="82" t="s">
        <v>254</v>
      </c>
      <c r="E274" s="96"/>
      <c r="F274" s="89"/>
      <c r="G274" s="30">
        <v>50</v>
      </c>
      <c r="H274" s="14"/>
      <c r="I274" s="30">
        <v>50</v>
      </c>
      <c r="J274" s="25"/>
      <c r="K274" s="31">
        <f t="shared" si="4"/>
        <v>0</v>
      </c>
      <c r="M274" s="52"/>
    </row>
    <row r="275" spans="1:13" x14ac:dyDescent="0.25">
      <c r="A275" s="9"/>
      <c r="B275" s="9"/>
      <c r="C275" s="9"/>
      <c r="D275" s="82" t="s">
        <v>255</v>
      </c>
      <c r="E275" s="94">
        <v>174.54</v>
      </c>
      <c r="F275" s="89"/>
      <c r="G275" s="30">
        <v>200</v>
      </c>
      <c r="H275" s="14"/>
      <c r="I275" s="30">
        <v>200</v>
      </c>
      <c r="J275" s="25"/>
      <c r="K275" s="31">
        <f t="shared" si="4"/>
        <v>0</v>
      </c>
      <c r="M275" s="52"/>
    </row>
    <row r="276" spans="1:13" x14ac:dyDescent="0.25">
      <c r="A276" s="9"/>
      <c r="B276" s="9"/>
      <c r="C276" s="9"/>
      <c r="D276" s="82" t="s">
        <v>256</v>
      </c>
      <c r="E276" s="94">
        <v>47.98</v>
      </c>
      <c r="F276" s="89"/>
      <c r="G276" s="30">
        <v>200</v>
      </c>
      <c r="H276" s="14"/>
      <c r="I276" s="30">
        <v>1200</v>
      </c>
      <c r="J276" s="25"/>
      <c r="K276" s="31">
        <f t="shared" si="4"/>
        <v>5</v>
      </c>
      <c r="M276" s="52"/>
    </row>
    <row r="277" spans="1:13" x14ac:dyDescent="0.25">
      <c r="A277" s="9"/>
      <c r="B277" s="9"/>
      <c r="C277" s="9"/>
      <c r="D277" s="82" t="s">
        <v>257</v>
      </c>
      <c r="E277" s="94">
        <v>34.76</v>
      </c>
      <c r="F277" s="89"/>
      <c r="G277" s="30">
        <v>500</v>
      </c>
      <c r="H277" s="14"/>
      <c r="I277" s="30">
        <v>500</v>
      </c>
      <c r="J277" s="25"/>
      <c r="K277" s="31">
        <f t="shared" si="4"/>
        <v>0</v>
      </c>
      <c r="M277" s="52"/>
    </row>
    <row r="278" spans="1:13" x14ac:dyDescent="0.25">
      <c r="A278" s="9"/>
      <c r="B278" s="9"/>
      <c r="C278" s="9" t="s">
        <v>258</v>
      </c>
      <c r="D278" s="82"/>
      <c r="E278" s="103">
        <f>SUM(E271:E277)</f>
        <v>4797.28</v>
      </c>
      <c r="F278" s="90"/>
      <c r="G278" s="32">
        <f>ROUND(SUM(G270:G277),5)</f>
        <v>5900</v>
      </c>
      <c r="H278" s="14"/>
      <c r="I278" s="32">
        <f>ROUND(SUM(I270:I277),5)</f>
        <v>6900</v>
      </c>
      <c r="J278" s="20"/>
      <c r="K278" s="31">
        <f t="shared" si="4"/>
        <v>0.16949</v>
      </c>
      <c r="M278" s="52"/>
    </row>
    <row r="279" spans="1:13" x14ac:dyDescent="0.25">
      <c r="A279" s="9"/>
      <c r="B279" s="9"/>
      <c r="C279" s="9" t="s">
        <v>259</v>
      </c>
      <c r="D279" s="82"/>
      <c r="E279" s="96"/>
      <c r="F279" s="89"/>
      <c r="G279" s="7"/>
      <c r="H279" s="14"/>
      <c r="J279" s="25"/>
      <c r="K279" s="31"/>
      <c r="M279" s="52"/>
    </row>
    <row r="280" spans="1:13" x14ac:dyDescent="0.25">
      <c r="A280" s="9"/>
      <c r="B280" s="9"/>
      <c r="C280" s="9"/>
      <c r="D280" s="82" t="s">
        <v>260</v>
      </c>
      <c r="E280" s="96"/>
      <c r="F280" s="89"/>
      <c r="G280" s="30">
        <v>1</v>
      </c>
      <c r="H280" s="14"/>
      <c r="I280" s="30">
        <v>1</v>
      </c>
      <c r="J280" s="25"/>
      <c r="K280" s="31">
        <f t="shared" si="4"/>
        <v>0</v>
      </c>
      <c r="M280" s="52"/>
    </row>
    <row r="281" spans="1:13" x14ac:dyDescent="0.25">
      <c r="A281" s="9"/>
      <c r="B281" s="9"/>
      <c r="C281" s="9"/>
      <c r="D281" s="82" t="s">
        <v>261</v>
      </c>
      <c r="E281" s="94">
        <v>4200</v>
      </c>
      <c r="F281" s="89"/>
      <c r="G281" s="30">
        <v>4200</v>
      </c>
      <c r="H281" s="14"/>
      <c r="I281" s="30">
        <v>4200</v>
      </c>
      <c r="J281" s="25"/>
      <c r="K281" s="31">
        <f t="shared" si="4"/>
        <v>0</v>
      </c>
      <c r="M281" s="52"/>
    </row>
    <row r="282" spans="1:13" x14ac:dyDescent="0.25">
      <c r="A282" s="9"/>
      <c r="B282" s="9"/>
      <c r="C282" s="9"/>
      <c r="D282" s="82" t="s">
        <v>414</v>
      </c>
      <c r="E282" s="94">
        <v>456.18</v>
      </c>
      <c r="F282" s="89"/>
      <c r="G282" s="30">
        <v>450</v>
      </c>
      <c r="H282" s="14"/>
      <c r="I282" s="30">
        <v>450</v>
      </c>
      <c r="J282" s="25"/>
      <c r="K282" s="31">
        <f t="shared" si="4"/>
        <v>0</v>
      </c>
      <c r="M282" s="52"/>
    </row>
    <row r="283" spans="1:13" x14ac:dyDescent="0.25">
      <c r="A283" s="9"/>
      <c r="B283" s="9"/>
      <c r="C283" s="9"/>
      <c r="D283" s="82" t="s">
        <v>415</v>
      </c>
      <c r="E283" s="96"/>
      <c r="F283" s="89"/>
      <c r="G283" s="30"/>
      <c r="H283" s="14"/>
      <c r="I283" s="30">
        <v>1</v>
      </c>
      <c r="J283" s="25"/>
      <c r="K283" s="31"/>
      <c r="M283" s="52"/>
    </row>
    <row r="284" spans="1:13" x14ac:dyDescent="0.25">
      <c r="A284" s="9"/>
      <c r="B284" s="9"/>
      <c r="C284" s="9"/>
      <c r="D284" s="82" t="s">
        <v>262</v>
      </c>
      <c r="E284" s="96"/>
      <c r="F284" s="89"/>
      <c r="G284" s="30">
        <v>1</v>
      </c>
      <c r="H284" s="14"/>
      <c r="I284" s="30">
        <v>1</v>
      </c>
      <c r="J284" s="25"/>
      <c r="K284" s="31">
        <f t="shared" si="4"/>
        <v>0</v>
      </c>
      <c r="M284" s="52"/>
    </row>
    <row r="285" spans="1:13" x14ac:dyDescent="0.25">
      <c r="A285" s="9"/>
      <c r="B285" s="9"/>
      <c r="C285" s="9"/>
      <c r="D285" s="82" t="s">
        <v>263</v>
      </c>
      <c r="E285" s="96"/>
      <c r="F285" s="89"/>
      <c r="G285" s="30">
        <v>100</v>
      </c>
      <c r="H285" s="14"/>
      <c r="I285" s="30">
        <v>100</v>
      </c>
      <c r="J285" s="25"/>
      <c r="K285" s="31">
        <f t="shared" si="4"/>
        <v>0</v>
      </c>
      <c r="M285" s="52"/>
    </row>
    <row r="286" spans="1:13" x14ac:dyDescent="0.25">
      <c r="A286" s="9"/>
      <c r="B286" s="9"/>
      <c r="C286" s="9"/>
      <c r="D286" s="82" t="s">
        <v>264</v>
      </c>
      <c r="E286" s="96"/>
      <c r="F286" s="89"/>
      <c r="G286" s="30">
        <v>500</v>
      </c>
      <c r="H286" s="14"/>
      <c r="I286" s="30">
        <v>300</v>
      </c>
      <c r="J286" s="25"/>
      <c r="K286" s="31">
        <f t="shared" si="4"/>
        <v>-0.4</v>
      </c>
      <c r="M286" s="52"/>
    </row>
    <row r="287" spans="1:13" x14ac:dyDescent="0.25">
      <c r="A287" s="9"/>
      <c r="B287" s="9"/>
      <c r="C287" s="9"/>
      <c r="D287" s="82" t="s">
        <v>265</v>
      </c>
      <c r="E287" s="94">
        <v>27983</v>
      </c>
      <c r="F287" s="89"/>
      <c r="G287" s="30">
        <v>28389</v>
      </c>
      <c r="H287" s="14"/>
      <c r="I287" s="30">
        <v>29662</v>
      </c>
      <c r="J287" s="25"/>
      <c r="K287" s="31">
        <f t="shared" si="4"/>
        <v>4.4839999999999998E-2</v>
      </c>
      <c r="M287" s="52"/>
    </row>
    <row r="288" spans="1:13" x14ac:dyDescent="0.25">
      <c r="A288" s="9"/>
      <c r="B288" s="9"/>
      <c r="C288" s="9" t="s">
        <v>266</v>
      </c>
      <c r="D288" s="82"/>
      <c r="E288" s="102">
        <f>SUM(E281:E287)</f>
        <v>32639.18</v>
      </c>
      <c r="F288" s="90"/>
      <c r="G288" s="32">
        <f>ROUND(SUM(G279:G287),5)</f>
        <v>33641</v>
      </c>
      <c r="H288" s="14"/>
      <c r="I288" s="32">
        <f>ROUND(SUM(I279:I287),5)</f>
        <v>34715</v>
      </c>
      <c r="J288" s="20"/>
      <c r="K288" s="31">
        <f t="shared" si="4"/>
        <v>3.193E-2</v>
      </c>
      <c r="M288" s="52"/>
    </row>
    <row r="289" spans="1:13" x14ac:dyDescent="0.25">
      <c r="A289" s="9"/>
      <c r="B289" s="9"/>
      <c r="C289" s="9" t="s">
        <v>267</v>
      </c>
      <c r="D289" s="82"/>
      <c r="E289" s="96"/>
      <c r="F289" s="89"/>
      <c r="G289" s="7"/>
      <c r="H289" s="14"/>
      <c r="J289" s="25"/>
      <c r="K289" s="31"/>
      <c r="M289" s="52"/>
    </row>
    <row r="290" spans="1:13" x14ac:dyDescent="0.25">
      <c r="A290" s="9"/>
      <c r="B290" s="9"/>
      <c r="C290" s="9"/>
      <c r="D290" s="82" t="s">
        <v>268</v>
      </c>
      <c r="E290" s="96"/>
      <c r="F290" s="89"/>
      <c r="G290" s="30">
        <v>1</v>
      </c>
      <c r="H290" s="14"/>
      <c r="I290" s="30">
        <v>1</v>
      </c>
      <c r="J290" s="33"/>
      <c r="K290" s="31">
        <f t="shared" si="4"/>
        <v>0</v>
      </c>
      <c r="M290" s="52"/>
    </row>
    <row r="291" spans="1:13" x14ac:dyDescent="0.25">
      <c r="A291" s="9"/>
      <c r="B291" s="9"/>
      <c r="C291" s="9" t="s">
        <v>269</v>
      </c>
      <c r="D291" s="82"/>
      <c r="E291" s="96"/>
      <c r="F291" s="90"/>
      <c r="G291" s="32">
        <f>ROUND(SUM(G289:G290),5)</f>
        <v>1</v>
      </c>
      <c r="H291" s="14"/>
      <c r="I291" s="32">
        <f>ROUND(SUM(I289:I290),5)</f>
        <v>1</v>
      </c>
      <c r="J291" s="38"/>
      <c r="K291" s="31">
        <f t="shared" si="4"/>
        <v>0</v>
      </c>
      <c r="M291" s="53"/>
    </row>
    <row r="292" spans="1:13" x14ac:dyDescent="0.25">
      <c r="A292" s="9"/>
      <c r="B292" s="9"/>
      <c r="C292" s="9" t="s">
        <v>270</v>
      </c>
      <c r="D292" s="82"/>
      <c r="E292" s="96"/>
      <c r="F292" s="89"/>
      <c r="G292" s="7"/>
      <c r="H292" s="14"/>
      <c r="J292" s="25"/>
      <c r="K292" s="31"/>
      <c r="M292" s="52"/>
    </row>
    <row r="293" spans="1:13" x14ac:dyDescent="0.25">
      <c r="A293" s="9"/>
      <c r="B293" s="9"/>
      <c r="C293" s="9"/>
      <c r="D293" s="82" t="s">
        <v>271</v>
      </c>
      <c r="E293" s="94">
        <v>77070</v>
      </c>
      <c r="F293" s="89"/>
      <c r="G293" s="30">
        <v>73919</v>
      </c>
      <c r="H293" s="14"/>
      <c r="I293" s="30">
        <v>75397</v>
      </c>
      <c r="J293" s="25"/>
      <c r="K293" s="31">
        <f t="shared" si="4"/>
        <v>1.9990000000000001E-2</v>
      </c>
      <c r="M293" s="57" t="s">
        <v>402</v>
      </c>
    </row>
    <row r="294" spans="1:13" x14ac:dyDescent="0.25">
      <c r="A294" s="9"/>
      <c r="B294" s="9"/>
      <c r="C294" s="9"/>
      <c r="D294" s="82" t="s">
        <v>272</v>
      </c>
      <c r="E294" s="94">
        <v>9372</v>
      </c>
      <c r="F294" s="89"/>
      <c r="G294" s="30">
        <v>9500</v>
      </c>
      <c r="H294" s="14"/>
      <c r="I294" s="30">
        <v>9690</v>
      </c>
      <c r="J294" s="25"/>
      <c r="K294" s="31">
        <f t="shared" si="4"/>
        <v>0.02</v>
      </c>
      <c r="M294" s="57" t="s">
        <v>402</v>
      </c>
    </row>
    <row r="295" spans="1:13" x14ac:dyDescent="0.25">
      <c r="A295" s="9"/>
      <c r="B295" s="9"/>
      <c r="C295" s="9"/>
      <c r="D295" s="82" t="s">
        <v>273</v>
      </c>
      <c r="E295" s="94">
        <v>749.01</v>
      </c>
      <c r="F295" s="89"/>
      <c r="G295" s="30">
        <v>700</v>
      </c>
      <c r="H295" s="14"/>
      <c r="I295" s="30">
        <v>700</v>
      </c>
      <c r="J295" s="25"/>
      <c r="K295" s="31">
        <f t="shared" si="4"/>
        <v>0</v>
      </c>
      <c r="M295" s="52"/>
    </row>
    <row r="296" spans="1:13" x14ac:dyDescent="0.25">
      <c r="A296" s="9"/>
      <c r="B296" s="9"/>
      <c r="C296" s="9"/>
      <c r="D296" s="82" t="s">
        <v>274</v>
      </c>
      <c r="E296" s="94">
        <v>1300.3399999999999</v>
      </c>
      <c r="F296" s="89"/>
      <c r="G296" s="30">
        <v>1800</v>
      </c>
      <c r="H296" s="14"/>
      <c r="I296" s="30">
        <v>1800</v>
      </c>
      <c r="J296" s="25"/>
      <c r="K296" s="31">
        <f t="shared" si="4"/>
        <v>0</v>
      </c>
      <c r="M296" s="65"/>
    </row>
    <row r="297" spans="1:13" x14ac:dyDescent="0.25">
      <c r="A297" s="9"/>
      <c r="B297" s="9"/>
      <c r="C297" s="9"/>
      <c r="D297" s="82" t="s">
        <v>275</v>
      </c>
      <c r="E297" s="94">
        <v>632.03</v>
      </c>
      <c r="F297" s="89"/>
      <c r="G297" s="30">
        <v>1500</v>
      </c>
      <c r="H297" s="14"/>
      <c r="I297" s="30">
        <v>1500</v>
      </c>
      <c r="J297" s="25"/>
      <c r="K297" s="31">
        <f t="shared" si="4"/>
        <v>0</v>
      </c>
      <c r="M297" s="52"/>
    </row>
    <row r="298" spans="1:13" x14ac:dyDescent="0.25">
      <c r="A298" s="9"/>
      <c r="B298" s="9"/>
      <c r="C298" s="9" t="s">
        <v>276</v>
      </c>
      <c r="D298" s="82"/>
      <c r="E298" s="103">
        <f>SUM(E293:E297)</f>
        <v>89123.37999999999</v>
      </c>
      <c r="F298" s="90"/>
      <c r="G298" s="32">
        <f>ROUND(SUM(G292:G297),5)</f>
        <v>87419</v>
      </c>
      <c r="H298" s="14"/>
      <c r="I298" s="32">
        <f>ROUND(SUM(I292:I297),5)</f>
        <v>89087</v>
      </c>
      <c r="J298" s="20"/>
      <c r="K298" s="31">
        <f t="shared" si="4"/>
        <v>1.908E-2</v>
      </c>
      <c r="L298" s="39"/>
      <c r="M298" s="52"/>
    </row>
    <row r="299" spans="1:13" x14ac:dyDescent="0.25">
      <c r="A299" s="9"/>
      <c r="B299" s="9"/>
      <c r="C299" s="9" t="s">
        <v>277</v>
      </c>
      <c r="D299" s="82"/>
      <c r="E299" s="96"/>
      <c r="F299" s="89"/>
      <c r="G299" s="7"/>
      <c r="H299" s="14"/>
      <c r="J299" s="25"/>
      <c r="K299" s="31"/>
      <c r="M299" s="52"/>
    </row>
    <row r="300" spans="1:13" x14ac:dyDescent="0.25">
      <c r="A300" s="9"/>
      <c r="B300" s="9"/>
      <c r="C300" s="9"/>
      <c r="D300" s="82" t="s">
        <v>278</v>
      </c>
      <c r="E300" s="94">
        <v>107046</v>
      </c>
      <c r="F300" s="89"/>
      <c r="G300" s="59">
        <v>108712</v>
      </c>
      <c r="H300" s="14"/>
      <c r="I300" s="59">
        <v>110886</v>
      </c>
      <c r="J300" s="25"/>
      <c r="K300" s="31">
        <f t="shared" si="4"/>
        <v>0.02</v>
      </c>
      <c r="M300" s="58" t="s">
        <v>402</v>
      </c>
    </row>
    <row r="301" spans="1:13" x14ac:dyDescent="0.25">
      <c r="A301" s="9"/>
      <c r="B301" s="9"/>
      <c r="C301" s="9"/>
      <c r="D301" s="82" t="s">
        <v>279</v>
      </c>
      <c r="E301" s="94">
        <v>53507</v>
      </c>
      <c r="F301" s="89"/>
      <c r="G301" s="59">
        <v>63177</v>
      </c>
      <c r="H301" s="14"/>
      <c r="I301" s="59">
        <v>64441</v>
      </c>
      <c r="J301" s="25"/>
      <c r="K301" s="31">
        <f t="shared" si="4"/>
        <v>2.001E-2</v>
      </c>
      <c r="M301" s="58" t="s">
        <v>402</v>
      </c>
    </row>
    <row r="302" spans="1:13" x14ac:dyDescent="0.25">
      <c r="A302" s="9"/>
      <c r="B302" s="9"/>
      <c r="C302" s="9"/>
      <c r="D302" s="82" t="s">
        <v>280</v>
      </c>
      <c r="E302" s="94">
        <v>10202</v>
      </c>
      <c r="F302" s="89"/>
      <c r="G302" s="59">
        <v>10000</v>
      </c>
      <c r="H302" s="14"/>
      <c r="I302" s="59">
        <v>10000</v>
      </c>
      <c r="J302" s="25"/>
      <c r="K302" s="31">
        <f t="shared" si="4"/>
        <v>0</v>
      </c>
      <c r="M302" s="66"/>
    </row>
    <row r="303" spans="1:13" x14ac:dyDescent="0.25">
      <c r="A303" s="9"/>
      <c r="B303" s="9"/>
      <c r="C303" s="9"/>
      <c r="D303" s="82" t="s">
        <v>281</v>
      </c>
      <c r="E303" s="98"/>
      <c r="F303" s="89"/>
      <c r="G303" s="30">
        <v>1</v>
      </c>
      <c r="H303" s="14"/>
      <c r="I303" s="30">
        <v>1</v>
      </c>
      <c r="J303" s="25"/>
      <c r="K303" s="31">
        <f t="shared" si="4"/>
        <v>0</v>
      </c>
      <c r="M303" s="52"/>
    </row>
    <row r="304" spans="1:13" x14ac:dyDescent="0.25">
      <c r="A304" s="9"/>
      <c r="B304" s="9"/>
      <c r="C304" s="9"/>
      <c r="D304" s="82" t="s">
        <v>282</v>
      </c>
      <c r="E304" s="96"/>
      <c r="F304" s="89"/>
      <c r="G304" s="30">
        <v>1</v>
      </c>
      <c r="H304" s="14"/>
      <c r="I304" s="30">
        <v>1</v>
      </c>
      <c r="J304" s="25"/>
      <c r="K304" s="31">
        <f t="shared" si="4"/>
        <v>0</v>
      </c>
      <c r="M304" s="52"/>
    </row>
    <row r="305" spans="1:13" x14ac:dyDescent="0.25">
      <c r="A305" s="9"/>
      <c r="B305" s="9"/>
      <c r="C305" s="9"/>
      <c r="D305" s="82" t="s">
        <v>283</v>
      </c>
      <c r="E305" s="96"/>
      <c r="F305" s="89"/>
      <c r="G305" s="30">
        <v>1</v>
      </c>
      <c r="H305" s="14"/>
      <c r="I305" s="30">
        <v>1</v>
      </c>
      <c r="J305" s="25"/>
      <c r="K305" s="31">
        <f t="shared" si="4"/>
        <v>0</v>
      </c>
      <c r="M305" s="52"/>
    </row>
    <row r="306" spans="1:13" x14ac:dyDescent="0.25">
      <c r="A306" s="9"/>
      <c r="B306" s="9"/>
      <c r="C306" s="9"/>
      <c r="D306" s="82" t="s">
        <v>284</v>
      </c>
      <c r="E306" s="96"/>
      <c r="F306" s="89"/>
      <c r="G306" s="30">
        <v>1</v>
      </c>
      <c r="H306" s="14"/>
      <c r="I306" s="30">
        <v>1</v>
      </c>
      <c r="J306" s="25"/>
      <c r="K306" s="31">
        <f t="shared" si="4"/>
        <v>0</v>
      </c>
      <c r="M306" s="52"/>
    </row>
    <row r="307" spans="1:13" x14ac:dyDescent="0.25">
      <c r="A307" s="9"/>
      <c r="B307" s="9"/>
      <c r="C307" s="9"/>
      <c r="D307" s="82" t="s">
        <v>285</v>
      </c>
      <c r="E307" s="94">
        <v>3375</v>
      </c>
      <c r="F307" s="89"/>
      <c r="G307" s="30">
        <v>1</v>
      </c>
      <c r="H307" s="14"/>
      <c r="I307" s="30">
        <v>5000</v>
      </c>
      <c r="J307" s="25"/>
      <c r="K307" s="31">
        <f t="shared" si="4"/>
        <v>4999</v>
      </c>
      <c r="M307" s="52"/>
    </row>
    <row r="308" spans="1:13" x14ac:dyDescent="0.25">
      <c r="A308" s="9"/>
      <c r="B308" s="9"/>
      <c r="C308" s="9"/>
      <c r="D308" s="82" t="s">
        <v>286</v>
      </c>
      <c r="E308" s="94">
        <v>581.83000000000004</v>
      </c>
      <c r="F308" s="89"/>
      <c r="G308" s="30">
        <v>2500</v>
      </c>
      <c r="H308" s="14"/>
      <c r="I308" s="30">
        <v>2500</v>
      </c>
      <c r="J308" s="25"/>
      <c r="K308" s="31">
        <f t="shared" si="4"/>
        <v>0</v>
      </c>
      <c r="M308" s="52"/>
    </row>
    <row r="309" spans="1:13" x14ac:dyDescent="0.25">
      <c r="A309" s="9"/>
      <c r="B309" s="9"/>
      <c r="C309" s="9"/>
      <c r="D309" s="82" t="s">
        <v>287</v>
      </c>
      <c r="E309" s="94">
        <v>2217.6</v>
      </c>
      <c r="F309" s="89"/>
      <c r="G309" s="30">
        <v>5000</v>
      </c>
      <c r="H309" s="14"/>
      <c r="I309" s="30">
        <v>5000</v>
      </c>
      <c r="J309" s="25"/>
      <c r="K309" s="31">
        <f t="shared" si="4"/>
        <v>0</v>
      </c>
      <c r="M309" s="52"/>
    </row>
    <row r="310" spans="1:13" x14ac:dyDescent="0.25">
      <c r="A310" s="9"/>
      <c r="B310" s="9"/>
      <c r="C310" s="9"/>
      <c r="D310" s="82" t="s">
        <v>288</v>
      </c>
      <c r="E310" s="94">
        <v>5000</v>
      </c>
      <c r="F310" s="89"/>
      <c r="G310" s="30">
        <v>5000</v>
      </c>
      <c r="H310" s="14"/>
      <c r="I310" s="30">
        <v>5000</v>
      </c>
      <c r="J310" s="25"/>
      <c r="K310" s="31">
        <f t="shared" si="4"/>
        <v>0</v>
      </c>
      <c r="M310" s="52"/>
    </row>
    <row r="311" spans="1:13" x14ac:dyDescent="0.25">
      <c r="A311" s="9"/>
      <c r="B311" s="9"/>
      <c r="C311" s="9"/>
      <c r="D311" s="82" t="s">
        <v>289</v>
      </c>
      <c r="E311" s="94">
        <v>1063.58</v>
      </c>
      <c r="F311" s="89"/>
      <c r="G311" s="30">
        <v>6000</v>
      </c>
      <c r="H311" s="14"/>
      <c r="I311" s="30">
        <v>6000</v>
      </c>
      <c r="J311" s="25"/>
      <c r="K311" s="31">
        <f t="shared" si="4"/>
        <v>0</v>
      </c>
      <c r="M311" s="52"/>
    </row>
    <row r="312" spans="1:13" x14ac:dyDescent="0.25">
      <c r="A312" s="9"/>
      <c r="B312" s="9"/>
      <c r="C312" s="9"/>
      <c r="D312" s="82" t="s">
        <v>290</v>
      </c>
      <c r="E312" s="94">
        <v>1350</v>
      </c>
      <c r="F312" s="89"/>
      <c r="G312" s="30">
        <v>1000</v>
      </c>
      <c r="H312" s="14"/>
      <c r="I312" s="30">
        <v>5000</v>
      </c>
      <c r="J312" s="25"/>
      <c r="K312" s="31">
        <f t="shared" si="4"/>
        <v>4</v>
      </c>
      <c r="M312" s="52"/>
    </row>
    <row r="313" spans="1:13" x14ac:dyDescent="0.25">
      <c r="A313" s="9"/>
      <c r="B313" s="9"/>
      <c r="C313" s="9"/>
      <c r="D313" s="82" t="s">
        <v>291</v>
      </c>
      <c r="E313" s="94">
        <v>1538</v>
      </c>
      <c r="F313" s="89"/>
      <c r="G313" s="30">
        <v>3500</v>
      </c>
      <c r="H313" s="14"/>
      <c r="I313" s="30">
        <v>5500</v>
      </c>
      <c r="J313" s="25"/>
      <c r="K313" s="31">
        <f t="shared" si="4"/>
        <v>0.57142999999999999</v>
      </c>
      <c r="M313" s="52"/>
    </row>
    <row r="314" spans="1:13" x14ac:dyDescent="0.25">
      <c r="A314" s="9"/>
      <c r="B314" s="9"/>
      <c r="C314" s="9"/>
      <c r="D314" s="82" t="s">
        <v>292</v>
      </c>
      <c r="E314" s="94">
        <v>12977.57</v>
      </c>
      <c r="F314" s="89"/>
      <c r="G314" s="30">
        <v>7500</v>
      </c>
      <c r="H314" s="14"/>
      <c r="I314" s="30">
        <v>10000</v>
      </c>
      <c r="J314" s="25" t="s">
        <v>96</v>
      </c>
      <c r="K314" s="31">
        <f t="shared" si="4"/>
        <v>0.33333000000000002</v>
      </c>
      <c r="M314" s="52"/>
    </row>
    <row r="315" spans="1:13" x14ac:dyDescent="0.25">
      <c r="A315" s="9"/>
      <c r="B315" s="9"/>
      <c r="C315" s="9"/>
      <c r="D315" s="82" t="s">
        <v>293</v>
      </c>
      <c r="E315" s="94">
        <v>3065.39</v>
      </c>
      <c r="F315" s="89"/>
      <c r="G315" s="30">
        <v>3000</v>
      </c>
      <c r="H315" s="14"/>
      <c r="I315" s="30">
        <v>4000</v>
      </c>
      <c r="J315" s="25"/>
      <c r="K315" s="31">
        <f t="shared" si="4"/>
        <v>0.33333000000000002</v>
      </c>
      <c r="M315" s="52"/>
    </row>
    <row r="316" spans="1:13" x14ac:dyDescent="0.25">
      <c r="A316" s="9"/>
      <c r="B316" s="9"/>
      <c r="C316" s="9"/>
      <c r="D316" s="82" t="s">
        <v>294</v>
      </c>
      <c r="E316" s="94">
        <v>50520.63</v>
      </c>
      <c r="F316" s="89"/>
      <c r="G316" s="30">
        <v>40000</v>
      </c>
      <c r="H316" s="14"/>
      <c r="I316" s="30">
        <v>40000</v>
      </c>
      <c r="J316" s="25"/>
      <c r="K316" s="31">
        <f t="shared" si="4"/>
        <v>0</v>
      </c>
      <c r="M316" s="52"/>
    </row>
    <row r="317" spans="1:13" x14ac:dyDescent="0.25">
      <c r="A317" s="9"/>
      <c r="B317" s="9"/>
      <c r="C317" s="9"/>
      <c r="D317" s="82" t="s">
        <v>295</v>
      </c>
      <c r="E317" s="94">
        <v>23903.200000000001</v>
      </c>
      <c r="F317" s="89"/>
      <c r="G317" s="30">
        <v>35000</v>
      </c>
      <c r="H317" s="14"/>
      <c r="I317" s="30">
        <v>35000</v>
      </c>
      <c r="J317" s="25"/>
      <c r="K317" s="31">
        <f t="shared" si="4"/>
        <v>0</v>
      </c>
      <c r="M317" s="52"/>
    </row>
    <row r="318" spans="1:13" x14ac:dyDescent="0.25">
      <c r="A318" s="9"/>
      <c r="B318" s="9"/>
      <c r="C318" s="9"/>
      <c r="D318" s="82" t="s">
        <v>296</v>
      </c>
      <c r="E318" s="94">
        <v>292</v>
      </c>
      <c r="F318" s="89"/>
      <c r="G318" s="30">
        <v>500</v>
      </c>
      <c r="H318" s="14"/>
      <c r="I318" s="30">
        <v>1500</v>
      </c>
      <c r="J318" s="25"/>
      <c r="K318" s="31">
        <f t="shared" si="4"/>
        <v>2</v>
      </c>
      <c r="M318" s="52"/>
    </row>
    <row r="319" spans="1:13" x14ac:dyDescent="0.25">
      <c r="A319" s="9"/>
      <c r="B319" s="9"/>
      <c r="C319" s="9"/>
      <c r="D319" s="82" t="s">
        <v>297</v>
      </c>
      <c r="E319" s="94">
        <v>42338.65</v>
      </c>
      <c r="F319" s="89"/>
      <c r="G319" s="30">
        <v>45000</v>
      </c>
      <c r="H319" s="14"/>
      <c r="I319" s="30">
        <v>45000</v>
      </c>
      <c r="J319" s="25"/>
      <c r="K319" s="31">
        <f t="shared" si="4"/>
        <v>0</v>
      </c>
      <c r="M319" s="52"/>
    </row>
    <row r="320" spans="1:13" x14ac:dyDescent="0.25">
      <c r="A320" s="9"/>
      <c r="B320" s="9"/>
      <c r="C320" s="9"/>
      <c r="D320" s="82" t="s">
        <v>298</v>
      </c>
      <c r="E320" s="96"/>
      <c r="F320" s="93"/>
      <c r="G320" s="30">
        <v>8000</v>
      </c>
      <c r="H320" s="37"/>
      <c r="I320" s="30">
        <v>9500</v>
      </c>
      <c r="J320" s="25"/>
      <c r="K320" s="31">
        <f t="shared" si="4"/>
        <v>0.1875</v>
      </c>
      <c r="M320" s="52"/>
    </row>
    <row r="321" spans="1:13" x14ac:dyDescent="0.25">
      <c r="A321" s="9"/>
      <c r="B321" s="9"/>
      <c r="C321" s="9"/>
      <c r="D321" s="82" t="s">
        <v>299</v>
      </c>
      <c r="E321" s="96"/>
      <c r="F321" s="89"/>
      <c r="G321" s="30">
        <v>1</v>
      </c>
      <c r="H321" s="14"/>
      <c r="I321" s="30">
        <v>1</v>
      </c>
      <c r="J321" s="25"/>
      <c r="K321" s="31">
        <f t="shared" si="4"/>
        <v>0</v>
      </c>
      <c r="M321" s="52"/>
    </row>
    <row r="322" spans="1:13" x14ac:dyDescent="0.25">
      <c r="A322" s="9"/>
      <c r="B322" s="9"/>
      <c r="C322" s="9"/>
      <c r="D322" s="82" t="s">
        <v>300</v>
      </c>
      <c r="E322" s="94">
        <v>2980.68</v>
      </c>
      <c r="F322" s="89"/>
      <c r="G322" s="30">
        <v>1000</v>
      </c>
      <c r="H322" s="14"/>
      <c r="I322" s="30">
        <v>2000</v>
      </c>
      <c r="J322" s="25"/>
      <c r="K322" s="31">
        <f t="shared" si="4"/>
        <v>1</v>
      </c>
      <c r="M322" s="52"/>
    </row>
    <row r="323" spans="1:13" x14ac:dyDescent="0.25">
      <c r="A323" s="9"/>
      <c r="B323" s="9"/>
      <c r="C323" s="9"/>
      <c r="D323" s="82" t="s">
        <v>301</v>
      </c>
      <c r="E323" s="94">
        <v>34897.18</v>
      </c>
      <c r="F323" s="89"/>
      <c r="G323" s="30">
        <v>40000</v>
      </c>
      <c r="H323" s="14"/>
      <c r="I323" s="30">
        <v>40000</v>
      </c>
      <c r="J323" s="25"/>
      <c r="K323" s="31">
        <f t="shared" si="4"/>
        <v>0</v>
      </c>
      <c r="M323" s="52"/>
    </row>
    <row r="324" spans="1:13" ht="25.5" x14ac:dyDescent="0.25">
      <c r="A324" s="9"/>
      <c r="B324" s="9"/>
      <c r="C324" s="9"/>
      <c r="D324" s="82" t="s">
        <v>302</v>
      </c>
      <c r="E324" s="94">
        <v>2627.93</v>
      </c>
      <c r="F324" s="89"/>
      <c r="G324" s="30">
        <v>2000</v>
      </c>
      <c r="H324" s="14"/>
      <c r="I324" s="30">
        <v>10000</v>
      </c>
      <c r="J324" s="25"/>
      <c r="K324" s="31">
        <f t="shared" si="4"/>
        <v>4</v>
      </c>
      <c r="M324" s="56" t="s">
        <v>469</v>
      </c>
    </row>
    <row r="325" spans="1:13" x14ac:dyDescent="0.25">
      <c r="A325" s="9"/>
      <c r="B325" s="9"/>
      <c r="C325" s="9"/>
      <c r="D325" s="82" t="s">
        <v>303</v>
      </c>
      <c r="E325" s="94">
        <v>25708.98</v>
      </c>
      <c r="F325" s="89"/>
      <c r="G325" s="30">
        <v>40000</v>
      </c>
      <c r="H325" s="14"/>
      <c r="I325" s="30">
        <v>40000</v>
      </c>
      <c r="J325" s="25"/>
      <c r="K325" s="31">
        <f t="shared" si="4"/>
        <v>0</v>
      </c>
      <c r="M325" s="52"/>
    </row>
    <row r="326" spans="1:13" x14ac:dyDescent="0.25">
      <c r="A326" s="9"/>
      <c r="B326" s="9"/>
      <c r="C326" s="9"/>
      <c r="D326" s="82" t="s">
        <v>304</v>
      </c>
      <c r="E326" s="94">
        <v>7749.42</v>
      </c>
      <c r="F326" s="89"/>
      <c r="G326" s="30">
        <v>5000</v>
      </c>
      <c r="H326" s="14"/>
      <c r="I326" s="30">
        <v>8000</v>
      </c>
      <c r="J326" s="25"/>
      <c r="K326" s="31">
        <f t="shared" si="4"/>
        <v>0.6</v>
      </c>
      <c r="M326" s="52"/>
    </row>
    <row r="327" spans="1:13" x14ac:dyDescent="0.25">
      <c r="A327" s="9"/>
      <c r="B327" s="9"/>
      <c r="C327" s="9"/>
      <c r="D327" s="82" t="s">
        <v>305</v>
      </c>
      <c r="E327" s="96"/>
      <c r="F327" s="89"/>
      <c r="G327" s="30">
        <v>1</v>
      </c>
      <c r="H327" s="14"/>
      <c r="I327" s="30">
        <v>6000</v>
      </c>
      <c r="J327" s="25"/>
      <c r="K327" s="31">
        <f t="shared" si="4"/>
        <v>5999</v>
      </c>
      <c r="M327" s="52"/>
    </row>
    <row r="328" spans="1:13" ht="25.5" x14ac:dyDescent="0.25">
      <c r="A328" s="9"/>
      <c r="B328" s="9"/>
      <c r="C328" s="9"/>
      <c r="D328" s="82" t="s">
        <v>410</v>
      </c>
      <c r="E328" s="96"/>
      <c r="F328" s="89"/>
      <c r="G328" s="30"/>
      <c r="H328" s="14"/>
      <c r="I328" s="30">
        <v>32500</v>
      </c>
      <c r="J328" s="25"/>
      <c r="K328" s="31"/>
      <c r="M328" s="56" t="s">
        <v>423</v>
      </c>
    </row>
    <row r="329" spans="1:13" x14ac:dyDescent="0.25">
      <c r="A329" s="9"/>
      <c r="B329" s="9"/>
      <c r="C329" s="9"/>
      <c r="D329" s="82" t="s">
        <v>306</v>
      </c>
      <c r="E329" s="94">
        <v>4768.05</v>
      </c>
      <c r="F329" s="89"/>
      <c r="G329" s="30">
        <v>3500</v>
      </c>
      <c r="H329" s="14"/>
      <c r="I329" s="30">
        <v>2500</v>
      </c>
      <c r="J329" s="25"/>
      <c r="K329" s="31">
        <f t="shared" ref="K329:K395" si="5">ROUND(((I329-G329)/G329),5)</f>
        <v>-0.28571000000000002</v>
      </c>
      <c r="M329" s="62"/>
    </row>
    <row r="330" spans="1:13" x14ac:dyDescent="0.25">
      <c r="A330" s="9"/>
      <c r="B330" s="9"/>
      <c r="C330" s="9" t="s">
        <v>307</v>
      </c>
      <c r="D330" s="82"/>
      <c r="E330" s="103">
        <f>SUM(E300:E329)</f>
        <v>397710.68999999994</v>
      </c>
      <c r="F330" s="90"/>
      <c r="G330" s="32">
        <f>ROUND(SUM(G299:G329),5)</f>
        <v>435396</v>
      </c>
      <c r="H330" s="14"/>
      <c r="I330" s="32">
        <f>ROUND(SUM(I299:I329),5)</f>
        <v>505332</v>
      </c>
      <c r="J330" s="20"/>
      <c r="K330" s="31">
        <f t="shared" si="5"/>
        <v>0.16063</v>
      </c>
      <c r="M330" s="52"/>
    </row>
    <row r="331" spans="1:13" x14ac:dyDescent="0.25">
      <c r="A331" s="9"/>
      <c r="B331" s="9"/>
      <c r="C331" s="9" t="s">
        <v>308</v>
      </c>
      <c r="D331" s="82"/>
      <c r="E331" s="96"/>
      <c r="F331" s="89"/>
      <c r="G331" s="7"/>
      <c r="H331" s="14"/>
      <c r="J331" s="25"/>
      <c r="K331" s="31"/>
      <c r="M331" s="52"/>
    </row>
    <row r="332" spans="1:13" x14ac:dyDescent="0.25">
      <c r="A332" s="9"/>
      <c r="B332" s="9"/>
      <c r="C332" s="9"/>
      <c r="D332" s="82" t="s">
        <v>309</v>
      </c>
      <c r="E332" s="94">
        <v>6517.3</v>
      </c>
      <c r="F332" s="89"/>
      <c r="G332" s="30">
        <v>6500</v>
      </c>
      <c r="H332" s="14"/>
      <c r="I332" s="30">
        <v>6500</v>
      </c>
      <c r="J332" s="33"/>
      <c r="K332" s="31">
        <f t="shared" si="5"/>
        <v>0</v>
      </c>
      <c r="M332" s="52"/>
    </row>
    <row r="333" spans="1:13" x14ac:dyDescent="0.25">
      <c r="A333" s="9"/>
      <c r="B333" s="9"/>
      <c r="C333" s="9" t="s">
        <v>310</v>
      </c>
      <c r="D333" s="82"/>
      <c r="E333" s="103">
        <f>SUM(E332)</f>
        <v>6517.3</v>
      </c>
      <c r="F333" s="90"/>
      <c r="G333" s="32">
        <f>ROUND(SUM(G331:G332),5)</f>
        <v>6500</v>
      </c>
      <c r="H333" s="14"/>
      <c r="I333" s="32">
        <f>ROUND(SUM(I331:I332),5)</f>
        <v>6500</v>
      </c>
      <c r="J333" s="38"/>
      <c r="K333" s="31">
        <f t="shared" si="5"/>
        <v>0</v>
      </c>
      <c r="M333" s="53"/>
    </row>
    <row r="334" spans="1:13" x14ac:dyDescent="0.25">
      <c r="A334" s="9"/>
      <c r="B334" s="9"/>
      <c r="C334" s="9" t="s">
        <v>311</v>
      </c>
      <c r="D334" s="82"/>
      <c r="E334" s="96"/>
      <c r="F334" s="89"/>
      <c r="G334" s="7"/>
      <c r="H334" s="14"/>
      <c r="J334" s="25"/>
      <c r="K334" s="31"/>
    </row>
    <row r="335" spans="1:13" ht="25.5" x14ac:dyDescent="0.25">
      <c r="A335" s="9"/>
      <c r="B335" s="9"/>
      <c r="C335" s="9"/>
      <c r="D335" s="82" t="s">
        <v>312</v>
      </c>
      <c r="E335" s="96">
        <v>20750</v>
      </c>
      <c r="F335" s="89"/>
      <c r="G335" s="30">
        <v>20750</v>
      </c>
      <c r="H335" s="14"/>
      <c r="I335" s="30">
        <v>4154</v>
      </c>
      <c r="J335" s="36"/>
      <c r="K335" s="31">
        <f t="shared" si="5"/>
        <v>-0.79981000000000002</v>
      </c>
      <c r="L335" s="34"/>
      <c r="M335" s="68" t="s">
        <v>411</v>
      </c>
    </row>
    <row r="336" spans="1:13" x14ac:dyDescent="0.25">
      <c r="A336" s="9"/>
      <c r="B336" s="9"/>
      <c r="C336" s="9"/>
      <c r="D336" s="82" t="s">
        <v>313</v>
      </c>
      <c r="E336" s="94">
        <v>55414</v>
      </c>
      <c r="F336" s="89"/>
      <c r="G336" s="30">
        <v>48000</v>
      </c>
      <c r="H336" s="14"/>
      <c r="I336" s="30">
        <v>48960</v>
      </c>
      <c r="J336" s="25"/>
      <c r="K336" s="31">
        <f t="shared" si="5"/>
        <v>0.02</v>
      </c>
      <c r="M336" s="52"/>
    </row>
    <row r="337" spans="1:13" x14ac:dyDescent="0.25">
      <c r="A337" s="9"/>
      <c r="B337" s="9"/>
      <c r="C337" s="9"/>
      <c r="D337" s="82" t="s">
        <v>314</v>
      </c>
      <c r="E337" s="94">
        <v>236.51</v>
      </c>
      <c r="F337" s="89"/>
      <c r="G337" s="30">
        <v>1</v>
      </c>
      <c r="H337" s="14"/>
      <c r="I337" s="30">
        <v>1</v>
      </c>
      <c r="J337" s="25"/>
      <c r="K337" s="31">
        <f t="shared" si="5"/>
        <v>0</v>
      </c>
      <c r="M337" s="52"/>
    </row>
    <row r="338" spans="1:13" x14ac:dyDescent="0.25">
      <c r="A338" s="9"/>
      <c r="B338" s="9"/>
      <c r="C338" s="9"/>
      <c r="D338" s="82" t="s">
        <v>315</v>
      </c>
      <c r="E338" s="96"/>
      <c r="F338" s="89"/>
      <c r="G338" s="30">
        <v>1</v>
      </c>
      <c r="H338" s="14"/>
      <c r="I338" s="30">
        <v>1</v>
      </c>
      <c r="J338" s="25"/>
      <c r="K338" s="31">
        <f t="shared" si="5"/>
        <v>0</v>
      </c>
      <c r="M338" s="52"/>
    </row>
    <row r="339" spans="1:13" x14ac:dyDescent="0.25">
      <c r="A339" s="9"/>
      <c r="B339" s="9"/>
      <c r="C339" s="9"/>
      <c r="D339" s="82" t="s">
        <v>316</v>
      </c>
      <c r="E339" s="94">
        <v>990.48</v>
      </c>
      <c r="F339" s="89"/>
      <c r="G339" s="30">
        <v>1000</v>
      </c>
      <c r="H339" s="14"/>
      <c r="I339" s="30">
        <v>1000</v>
      </c>
      <c r="J339" s="25"/>
      <c r="K339" s="31">
        <f t="shared" si="5"/>
        <v>0</v>
      </c>
      <c r="M339" s="52"/>
    </row>
    <row r="340" spans="1:13" x14ac:dyDescent="0.25">
      <c r="A340" s="9"/>
      <c r="B340" s="9"/>
      <c r="C340" s="9"/>
      <c r="D340" s="82" t="s">
        <v>317</v>
      </c>
      <c r="E340" s="96"/>
      <c r="F340" s="89"/>
      <c r="G340" s="30">
        <v>1</v>
      </c>
      <c r="H340" s="14"/>
      <c r="I340" s="30">
        <v>1</v>
      </c>
      <c r="J340" s="25"/>
      <c r="K340" s="31">
        <f t="shared" si="5"/>
        <v>0</v>
      </c>
      <c r="M340" s="52"/>
    </row>
    <row r="341" spans="1:13" x14ac:dyDescent="0.25">
      <c r="A341" s="9"/>
      <c r="B341" s="9"/>
      <c r="C341" s="9"/>
      <c r="D341" s="82" t="s">
        <v>318</v>
      </c>
      <c r="E341" s="96"/>
      <c r="F341" s="89"/>
      <c r="G341" s="30">
        <v>1</v>
      </c>
      <c r="H341" s="14"/>
      <c r="I341" s="30">
        <v>1</v>
      </c>
      <c r="J341" s="25"/>
      <c r="K341" s="31">
        <f t="shared" si="5"/>
        <v>0</v>
      </c>
      <c r="M341" s="52"/>
    </row>
    <row r="342" spans="1:13" x14ac:dyDescent="0.25">
      <c r="A342" s="9"/>
      <c r="B342" s="9"/>
      <c r="C342" s="9"/>
      <c r="D342" s="82" t="s">
        <v>319</v>
      </c>
      <c r="E342" s="94">
        <v>1780</v>
      </c>
      <c r="F342" s="89"/>
      <c r="G342" s="30">
        <v>200</v>
      </c>
      <c r="H342" s="14"/>
      <c r="I342" s="30">
        <v>200</v>
      </c>
      <c r="J342" s="25"/>
      <c r="K342" s="31">
        <f t="shared" si="5"/>
        <v>0</v>
      </c>
      <c r="M342" s="52"/>
    </row>
    <row r="343" spans="1:13" x14ac:dyDescent="0.25">
      <c r="A343" s="9"/>
      <c r="B343" s="9"/>
      <c r="C343" s="9"/>
      <c r="D343" s="82" t="s">
        <v>320</v>
      </c>
      <c r="E343" s="94">
        <v>623.91999999999996</v>
      </c>
      <c r="F343" s="89"/>
      <c r="G343" s="30">
        <v>300</v>
      </c>
      <c r="H343" s="14"/>
      <c r="I343" s="30">
        <v>300</v>
      </c>
      <c r="J343" s="25"/>
      <c r="K343" s="31">
        <f t="shared" si="5"/>
        <v>0</v>
      </c>
      <c r="M343" s="52"/>
    </row>
    <row r="344" spans="1:13" x14ac:dyDescent="0.25">
      <c r="A344" s="9"/>
      <c r="B344" s="9"/>
      <c r="C344" s="9"/>
      <c r="D344" s="82" t="s">
        <v>321</v>
      </c>
      <c r="E344" s="94">
        <v>192.52</v>
      </c>
      <c r="F344" s="89"/>
      <c r="G344" s="30">
        <v>600</v>
      </c>
      <c r="H344" s="14"/>
      <c r="I344" s="30">
        <v>600</v>
      </c>
      <c r="J344" s="25"/>
      <c r="K344" s="31">
        <f t="shared" si="5"/>
        <v>0</v>
      </c>
      <c r="M344" s="52"/>
    </row>
    <row r="345" spans="1:13" x14ac:dyDescent="0.25">
      <c r="A345" s="9"/>
      <c r="B345" s="9"/>
      <c r="C345" s="9"/>
      <c r="D345" s="82" t="s">
        <v>322</v>
      </c>
      <c r="E345" s="94">
        <v>1962.66</v>
      </c>
      <c r="F345" s="89"/>
      <c r="G345" s="30">
        <v>2000</v>
      </c>
      <c r="H345" s="14"/>
      <c r="I345" s="30">
        <v>2000</v>
      </c>
      <c r="J345" s="25"/>
      <c r="K345" s="31">
        <f t="shared" si="5"/>
        <v>0</v>
      </c>
      <c r="M345" s="52"/>
    </row>
    <row r="346" spans="1:13" x14ac:dyDescent="0.25">
      <c r="A346" s="9"/>
      <c r="B346" s="9"/>
      <c r="C346" s="9"/>
      <c r="D346" s="82" t="s">
        <v>323</v>
      </c>
      <c r="E346" s="94">
        <v>879.9</v>
      </c>
      <c r="F346" s="89"/>
      <c r="G346" s="30">
        <v>2500</v>
      </c>
      <c r="H346" s="14"/>
      <c r="I346" s="30">
        <v>1000</v>
      </c>
      <c r="J346" s="25"/>
      <c r="K346" s="31">
        <f t="shared" si="5"/>
        <v>-0.6</v>
      </c>
      <c r="M346" s="52"/>
    </row>
    <row r="347" spans="1:13" x14ac:dyDescent="0.25">
      <c r="A347" s="9"/>
      <c r="B347" s="9"/>
      <c r="C347" s="9"/>
      <c r="D347" s="82" t="s">
        <v>324</v>
      </c>
      <c r="E347" s="94">
        <v>410</v>
      </c>
      <c r="F347" s="89"/>
      <c r="G347" s="30">
        <v>2500</v>
      </c>
      <c r="H347" s="14"/>
      <c r="I347" s="30">
        <v>2500</v>
      </c>
      <c r="J347" s="25"/>
      <c r="K347" s="31">
        <f t="shared" si="5"/>
        <v>0</v>
      </c>
      <c r="M347" s="52"/>
    </row>
    <row r="348" spans="1:13" x14ac:dyDescent="0.25">
      <c r="A348" s="9"/>
      <c r="B348" s="9"/>
      <c r="C348" s="9"/>
      <c r="D348" s="82" t="s">
        <v>325</v>
      </c>
      <c r="E348" s="94">
        <v>5864.22</v>
      </c>
      <c r="F348" s="89"/>
      <c r="G348" s="30">
        <v>10000</v>
      </c>
      <c r="H348" s="14"/>
      <c r="I348" s="30">
        <v>10000</v>
      </c>
      <c r="J348" s="25"/>
      <c r="K348" s="31">
        <f t="shared" si="5"/>
        <v>0</v>
      </c>
      <c r="M348" s="52"/>
    </row>
    <row r="349" spans="1:13" x14ac:dyDescent="0.25">
      <c r="A349" s="9"/>
      <c r="B349" s="9"/>
      <c r="C349" s="9"/>
      <c r="D349" s="82" t="s">
        <v>326</v>
      </c>
      <c r="E349" s="94">
        <v>1484</v>
      </c>
      <c r="F349" s="89"/>
      <c r="G349" s="30">
        <v>1000</v>
      </c>
      <c r="H349" s="14"/>
      <c r="I349" s="30">
        <v>1000</v>
      </c>
      <c r="J349" s="25"/>
      <c r="K349" s="31">
        <f t="shared" si="5"/>
        <v>0</v>
      </c>
      <c r="M349" s="52"/>
    </row>
    <row r="350" spans="1:13" x14ac:dyDescent="0.25">
      <c r="A350" s="9"/>
      <c r="B350" s="9"/>
      <c r="C350" s="9"/>
      <c r="D350" s="82" t="s">
        <v>327</v>
      </c>
      <c r="E350" s="98"/>
      <c r="F350" s="89"/>
      <c r="G350" s="30">
        <v>500</v>
      </c>
      <c r="H350" s="14"/>
      <c r="I350" s="30">
        <v>500</v>
      </c>
      <c r="J350" s="25"/>
      <c r="K350" s="31">
        <f t="shared" si="5"/>
        <v>0</v>
      </c>
      <c r="M350" s="52"/>
    </row>
    <row r="351" spans="1:13" x14ac:dyDescent="0.25">
      <c r="A351" s="9"/>
      <c r="B351" s="9"/>
      <c r="C351" s="9" t="s">
        <v>328</v>
      </c>
      <c r="D351" s="82"/>
      <c r="E351" s="103">
        <f>SUM(E335:E350)</f>
        <v>90588.209999999992</v>
      </c>
      <c r="F351" s="90"/>
      <c r="G351" s="32">
        <f>ROUND(SUM(G334:G350),5)</f>
        <v>89354</v>
      </c>
      <c r="H351" s="14"/>
      <c r="I351" s="32">
        <f>ROUND(SUM(I334:I350),5)</f>
        <v>72218</v>
      </c>
      <c r="J351" s="20"/>
      <c r="K351" s="31">
        <f t="shared" si="5"/>
        <v>-0.19178000000000001</v>
      </c>
      <c r="L351" s="39"/>
      <c r="M351" s="52"/>
    </row>
    <row r="352" spans="1:13" x14ac:dyDescent="0.25">
      <c r="A352" s="9"/>
      <c r="B352" s="9"/>
      <c r="C352" s="9" t="s">
        <v>329</v>
      </c>
      <c r="D352" s="82"/>
      <c r="E352" s="96"/>
      <c r="F352" s="89"/>
      <c r="G352" s="7"/>
      <c r="H352" s="14"/>
      <c r="J352" s="25"/>
      <c r="K352" s="31"/>
      <c r="M352" s="52"/>
    </row>
    <row r="353" spans="1:13" x14ac:dyDescent="0.25">
      <c r="A353" s="9"/>
      <c r="B353" s="9"/>
      <c r="C353" s="9"/>
      <c r="D353" s="82" t="s">
        <v>330</v>
      </c>
      <c r="E353" s="94">
        <v>400</v>
      </c>
      <c r="F353" s="89"/>
      <c r="G353" s="30">
        <v>2500</v>
      </c>
      <c r="H353" s="14"/>
      <c r="I353" s="30">
        <v>2500</v>
      </c>
      <c r="J353" s="25"/>
      <c r="K353" s="31">
        <f t="shared" si="5"/>
        <v>0</v>
      </c>
      <c r="M353" s="52"/>
    </row>
    <row r="354" spans="1:13" x14ac:dyDescent="0.25">
      <c r="A354" s="9"/>
      <c r="B354" s="9"/>
      <c r="C354" s="9"/>
      <c r="D354" s="82" t="s">
        <v>331</v>
      </c>
      <c r="E354" s="94">
        <v>10141.68</v>
      </c>
      <c r="F354" s="89"/>
      <c r="G354" s="30">
        <v>8000</v>
      </c>
      <c r="H354" s="14"/>
      <c r="I354" s="30">
        <v>8000</v>
      </c>
      <c r="J354" s="25"/>
      <c r="K354" s="31">
        <f t="shared" si="5"/>
        <v>0</v>
      </c>
      <c r="M354" s="52"/>
    </row>
    <row r="355" spans="1:13" x14ac:dyDescent="0.25">
      <c r="A355" s="9"/>
      <c r="B355" s="9"/>
      <c r="C355" s="9"/>
      <c r="D355" s="82" t="s">
        <v>332</v>
      </c>
      <c r="E355" s="94">
        <v>85310.52</v>
      </c>
      <c r="F355" s="89"/>
      <c r="G355" s="30">
        <v>88000</v>
      </c>
      <c r="H355" s="14"/>
      <c r="I355" s="30">
        <v>88000</v>
      </c>
      <c r="J355" s="25"/>
      <c r="K355" s="31">
        <f t="shared" si="5"/>
        <v>0</v>
      </c>
      <c r="M355" s="52"/>
    </row>
    <row r="356" spans="1:13" x14ac:dyDescent="0.25">
      <c r="A356" s="9"/>
      <c r="B356" s="9"/>
      <c r="C356" s="9"/>
      <c r="D356" s="82" t="s">
        <v>333</v>
      </c>
      <c r="E356" s="94">
        <v>35708</v>
      </c>
      <c r="F356" s="89"/>
      <c r="G356" s="30">
        <v>26000</v>
      </c>
      <c r="H356" s="14"/>
      <c r="I356" s="30">
        <v>30000</v>
      </c>
      <c r="J356" s="25"/>
      <c r="K356" s="31">
        <f t="shared" si="5"/>
        <v>0.15384999999999999</v>
      </c>
      <c r="M356" s="56" t="s">
        <v>424</v>
      </c>
    </row>
    <row r="357" spans="1:13" x14ac:dyDescent="0.25">
      <c r="A357" s="9"/>
      <c r="B357" s="9"/>
      <c r="C357" s="9"/>
      <c r="D357" s="82" t="s">
        <v>334</v>
      </c>
      <c r="E357" s="94">
        <v>1387.75</v>
      </c>
      <c r="F357" s="89"/>
      <c r="G357" s="30">
        <v>2340</v>
      </c>
      <c r="H357" s="14"/>
      <c r="I357" s="30">
        <v>2340</v>
      </c>
      <c r="J357" s="25"/>
      <c r="K357" s="31">
        <f t="shared" si="5"/>
        <v>0</v>
      </c>
      <c r="M357" s="52"/>
    </row>
    <row r="358" spans="1:13" x14ac:dyDescent="0.25">
      <c r="A358" s="9"/>
      <c r="B358" s="9"/>
      <c r="C358" s="9"/>
      <c r="D358" s="82" t="s">
        <v>335</v>
      </c>
      <c r="E358" s="94">
        <v>107.53</v>
      </c>
      <c r="F358" s="89"/>
      <c r="G358" s="30">
        <v>250</v>
      </c>
      <c r="H358" s="14"/>
      <c r="I358" s="30">
        <v>250</v>
      </c>
      <c r="J358" s="25"/>
      <c r="K358" s="31">
        <f t="shared" si="5"/>
        <v>0</v>
      </c>
      <c r="M358" s="52"/>
    </row>
    <row r="359" spans="1:13" x14ac:dyDescent="0.25">
      <c r="A359" s="9"/>
      <c r="B359" s="9"/>
      <c r="C359" s="9"/>
      <c r="D359" s="82" t="s">
        <v>336</v>
      </c>
      <c r="E359" s="98"/>
      <c r="F359" s="89"/>
      <c r="G359" s="30">
        <v>50</v>
      </c>
      <c r="H359" s="14"/>
      <c r="I359" s="30">
        <v>50</v>
      </c>
      <c r="J359" s="25"/>
      <c r="K359" s="31">
        <f t="shared" si="5"/>
        <v>0</v>
      </c>
      <c r="M359" s="52"/>
    </row>
    <row r="360" spans="1:13" x14ac:dyDescent="0.25">
      <c r="A360" s="9"/>
      <c r="B360" s="9"/>
      <c r="C360" s="9"/>
      <c r="D360" s="82" t="s">
        <v>337</v>
      </c>
      <c r="E360" s="94">
        <v>1294</v>
      </c>
      <c r="F360" s="89"/>
      <c r="G360" s="30">
        <v>1500</v>
      </c>
      <c r="H360" s="14"/>
      <c r="I360" s="30">
        <v>1500</v>
      </c>
      <c r="J360" s="25"/>
      <c r="K360" s="31">
        <f t="shared" si="5"/>
        <v>0</v>
      </c>
      <c r="M360" s="52"/>
    </row>
    <row r="361" spans="1:13" x14ac:dyDescent="0.25">
      <c r="A361" s="9"/>
      <c r="B361" s="9"/>
      <c r="C361" s="9"/>
      <c r="D361" s="82" t="s">
        <v>338</v>
      </c>
      <c r="E361" s="94">
        <v>1439.68</v>
      </c>
      <c r="F361" s="89"/>
      <c r="G361" s="30">
        <v>1000</v>
      </c>
      <c r="H361" s="14"/>
      <c r="I361" s="30">
        <v>1500</v>
      </c>
      <c r="J361" s="25"/>
      <c r="K361" s="31">
        <f t="shared" si="5"/>
        <v>0.5</v>
      </c>
      <c r="M361" s="56" t="s">
        <v>425</v>
      </c>
    </row>
    <row r="362" spans="1:13" x14ac:dyDescent="0.25">
      <c r="A362" s="9"/>
      <c r="B362" s="9"/>
      <c r="C362" s="9"/>
      <c r="D362" s="82" t="s">
        <v>339</v>
      </c>
      <c r="E362" s="94">
        <v>824</v>
      </c>
      <c r="F362" s="89"/>
      <c r="G362" s="30">
        <v>1000</v>
      </c>
      <c r="H362" s="14"/>
      <c r="I362" s="30">
        <v>1000</v>
      </c>
      <c r="J362" s="25"/>
      <c r="K362" s="31">
        <f t="shared" si="5"/>
        <v>0</v>
      </c>
      <c r="M362" s="52"/>
    </row>
    <row r="363" spans="1:13" x14ac:dyDescent="0.25">
      <c r="A363" s="9"/>
      <c r="B363" s="9"/>
      <c r="C363" s="9"/>
      <c r="D363" s="82" t="s">
        <v>340</v>
      </c>
      <c r="E363" s="96"/>
      <c r="F363" s="89"/>
      <c r="G363" s="30">
        <v>1</v>
      </c>
      <c r="H363" s="14"/>
      <c r="I363" s="30">
        <v>1</v>
      </c>
      <c r="J363" s="25"/>
      <c r="K363" s="31">
        <f t="shared" si="5"/>
        <v>0</v>
      </c>
      <c r="M363" s="52"/>
    </row>
    <row r="364" spans="1:13" x14ac:dyDescent="0.25">
      <c r="A364" s="9"/>
      <c r="B364" s="9"/>
      <c r="C364" s="9"/>
      <c r="D364" s="82" t="s">
        <v>341</v>
      </c>
      <c r="E364" s="94">
        <v>457.3</v>
      </c>
      <c r="F364" s="89"/>
      <c r="G364" s="30">
        <v>1</v>
      </c>
      <c r="H364" s="14"/>
      <c r="I364" s="30">
        <v>1</v>
      </c>
      <c r="J364" s="25"/>
      <c r="K364" s="31">
        <f t="shared" si="5"/>
        <v>0</v>
      </c>
      <c r="M364" s="52"/>
    </row>
    <row r="365" spans="1:13" x14ac:dyDescent="0.25">
      <c r="A365" s="9"/>
      <c r="B365" s="9"/>
      <c r="C365" s="9"/>
      <c r="D365" s="82" t="s">
        <v>342</v>
      </c>
      <c r="E365" s="96"/>
      <c r="F365" s="89"/>
      <c r="G365" s="30">
        <v>1</v>
      </c>
      <c r="H365" s="14"/>
      <c r="I365" s="30">
        <v>1</v>
      </c>
      <c r="J365" s="25"/>
      <c r="K365" s="31">
        <f t="shared" si="5"/>
        <v>0</v>
      </c>
      <c r="M365" s="52"/>
    </row>
    <row r="366" spans="1:13" x14ac:dyDescent="0.25">
      <c r="A366" s="9"/>
      <c r="B366" s="9"/>
      <c r="C366" s="9" t="s">
        <v>343</v>
      </c>
      <c r="D366" s="82"/>
      <c r="E366" s="102">
        <f>SUM(E353:E365)</f>
        <v>137070.46</v>
      </c>
      <c r="F366" s="90"/>
      <c r="G366" s="32">
        <f>ROUND(SUM(G352:G365),5)</f>
        <v>130643</v>
      </c>
      <c r="H366" s="14"/>
      <c r="I366" s="32">
        <f>ROUND(SUM(I352:I365),5)</f>
        <v>135143</v>
      </c>
      <c r="J366" s="20"/>
      <c r="K366" s="31">
        <f t="shared" si="5"/>
        <v>3.4450000000000001E-2</v>
      </c>
      <c r="M366" s="53"/>
    </row>
    <row r="367" spans="1:13" x14ac:dyDescent="0.25">
      <c r="A367" s="9"/>
      <c r="B367" s="9"/>
      <c r="C367" s="9" t="s">
        <v>459</v>
      </c>
      <c r="D367" s="82"/>
      <c r="E367" s="96"/>
      <c r="F367" s="89"/>
      <c r="G367" s="7"/>
      <c r="H367" s="14"/>
      <c r="J367" s="25"/>
      <c r="K367" s="31"/>
      <c r="M367" s="52"/>
    </row>
    <row r="368" spans="1:13" x14ac:dyDescent="0.25">
      <c r="A368" s="9"/>
      <c r="B368" s="9"/>
      <c r="C368" s="9"/>
      <c r="D368" s="82" t="s">
        <v>460</v>
      </c>
      <c r="E368" s="94">
        <v>1000</v>
      </c>
      <c r="F368" s="89"/>
      <c r="G368" s="30">
        <v>1000</v>
      </c>
      <c r="H368" s="14"/>
      <c r="I368" s="30">
        <v>1000</v>
      </c>
      <c r="J368" s="25"/>
      <c r="K368" s="31">
        <f t="shared" ref="K368:K369" si="6">ROUND(((I368-G368)/G368),5)</f>
        <v>0</v>
      </c>
      <c r="M368" s="52"/>
    </row>
    <row r="369" spans="1:13" x14ac:dyDescent="0.25">
      <c r="A369" s="9"/>
      <c r="B369" s="9"/>
      <c r="C369" s="9" t="s">
        <v>461</v>
      </c>
      <c r="D369" s="82"/>
      <c r="E369" s="103">
        <f>SUM(E368)</f>
        <v>1000</v>
      </c>
      <c r="F369" s="90"/>
      <c r="G369" s="32">
        <f>ROUND(SUM(G367:G368),5)</f>
        <v>1000</v>
      </c>
      <c r="H369" s="14"/>
      <c r="I369" s="32">
        <f>ROUND(SUM(I367:I368),5)</f>
        <v>1000</v>
      </c>
      <c r="J369" s="38"/>
      <c r="K369" s="31">
        <f t="shared" si="6"/>
        <v>0</v>
      </c>
      <c r="M369" s="53"/>
    </row>
    <row r="370" spans="1:13" x14ac:dyDescent="0.25">
      <c r="A370" s="9"/>
      <c r="B370" s="9"/>
      <c r="C370" s="9" t="s">
        <v>344</v>
      </c>
      <c r="D370" s="82"/>
      <c r="E370" s="96"/>
      <c r="F370" s="89"/>
      <c r="G370" s="7"/>
      <c r="H370" s="14"/>
      <c r="J370" s="25"/>
      <c r="K370" s="31"/>
      <c r="M370" s="52"/>
    </row>
    <row r="371" spans="1:13" x14ac:dyDescent="0.25">
      <c r="A371" s="9"/>
      <c r="B371" s="9"/>
      <c r="C371" s="9"/>
      <c r="D371" s="82" t="s">
        <v>345</v>
      </c>
      <c r="E371" s="94">
        <v>13832</v>
      </c>
      <c r="F371" s="89"/>
      <c r="G371" s="30">
        <v>16707</v>
      </c>
      <c r="H371" s="14"/>
      <c r="I371" s="30">
        <v>17481</v>
      </c>
      <c r="J371" s="25"/>
      <c r="K371" s="31">
        <f t="shared" si="5"/>
        <v>4.6330000000000003E-2</v>
      </c>
      <c r="M371" s="52"/>
    </row>
    <row r="372" spans="1:13" x14ac:dyDescent="0.25">
      <c r="A372" s="9"/>
      <c r="B372" s="9"/>
      <c r="C372" s="9"/>
      <c r="D372" s="82" t="s">
        <v>346</v>
      </c>
      <c r="E372" s="96"/>
      <c r="F372" s="89"/>
      <c r="G372" s="30">
        <v>200</v>
      </c>
      <c r="H372" s="14"/>
      <c r="I372" s="30">
        <v>200</v>
      </c>
      <c r="J372" s="25"/>
      <c r="K372" s="31">
        <f t="shared" si="5"/>
        <v>0</v>
      </c>
      <c r="M372" s="52"/>
    </row>
    <row r="373" spans="1:13" x14ac:dyDescent="0.25">
      <c r="A373" s="9"/>
      <c r="B373" s="9"/>
      <c r="C373" s="9" t="s">
        <v>347</v>
      </c>
      <c r="D373" s="82"/>
      <c r="E373" s="103">
        <f>SUM(E371:E372)</f>
        <v>13832</v>
      </c>
      <c r="F373" s="90"/>
      <c r="G373" s="32">
        <f>ROUND(SUM(G370:G372),5)</f>
        <v>16907</v>
      </c>
      <c r="H373" s="14"/>
      <c r="I373" s="32">
        <f>ROUND(SUM(I370:I372),5)</f>
        <v>17681</v>
      </c>
      <c r="J373" s="38"/>
      <c r="K373" s="31">
        <f t="shared" si="5"/>
        <v>4.5780000000000001E-2</v>
      </c>
      <c r="M373" s="53"/>
    </row>
    <row r="374" spans="1:13" x14ac:dyDescent="0.25">
      <c r="A374" s="9"/>
      <c r="B374" s="9"/>
      <c r="C374" s="9" t="s">
        <v>348</v>
      </c>
      <c r="D374" s="82"/>
      <c r="E374" s="96"/>
      <c r="F374" s="89"/>
      <c r="G374" s="7"/>
      <c r="H374" s="14"/>
      <c r="J374" s="25"/>
      <c r="K374" s="31"/>
      <c r="M374" s="52"/>
    </row>
    <row r="375" spans="1:13" x14ac:dyDescent="0.25">
      <c r="A375" s="9"/>
      <c r="B375" s="9"/>
      <c r="C375" s="9"/>
      <c r="D375" s="82" t="s">
        <v>349</v>
      </c>
      <c r="E375" s="98"/>
      <c r="F375" s="89"/>
      <c r="G375" s="30">
        <v>750</v>
      </c>
      <c r="H375" s="14"/>
      <c r="I375" s="30">
        <v>750</v>
      </c>
      <c r="J375" s="25"/>
      <c r="K375" s="31">
        <f t="shared" si="5"/>
        <v>0</v>
      </c>
      <c r="M375" s="52"/>
    </row>
    <row r="376" spans="1:13" x14ac:dyDescent="0.25">
      <c r="A376" s="9"/>
      <c r="B376" s="9"/>
      <c r="C376" s="9"/>
      <c r="D376" s="82" t="s">
        <v>350</v>
      </c>
      <c r="E376" s="94">
        <v>7195</v>
      </c>
      <c r="F376" s="89"/>
      <c r="G376" s="30">
        <v>7000</v>
      </c>
      <c r="H376" s="14"/>
      <c r="I376" s="30">
        <v>7000</v>
      </c>
      <c r="J376" s="25"/>
      <c r="K376" s="31">
        <f t="shared" si="5"/>
        <v>0</v>
      </c>
      <c r="M376" s="52"/>
    </row>
    <row r="377" spans="1:13" x14ac:dyDescent="0.25">
      <c r="A377" s="9"/>
      <c r="B377" s="9"/>
      <c r="C377" s="9"/>
      <c r="D377" s="82" t="s">
        <v>351</v>
      </c>
      <c r="E377" s="94">
        <v>200</v>
      </c>
      <c r="F377" s="89"/>
      <c r="G377" s="30">
        <v>200</v>
      </c>
      <c r="H377" s="14"/>
      <c r="I377" s="30">
        <v>200</v>
      </c>
      <c r="J377" s="25"/>
      <c r="K377" s="31">
        <f t="shared" si="5"/>
        <v>0</v>
      </c>
      <c r="M377" s="52"/>
    </row>
    <row r="378" spans="1:13" x14ac:dyDescent="0.25">
      <c r="A378" s="9"/>
      <c r="B378" s="9"/>
      <c r="C378" s="9"/>
      <c r="D378" s="82" t="s">
        <v>352</v>
      </c>
      <c r="E378" s="96"/>
      <c r="F378" s="89"/>
      <c r="G378" s="30">
        <v>500</v>
      </c>
      <c r="H378" s="14"/>
      <c r="I378" s="30">
        <v>500</v>
      </c>
      <c r="J378" s="25"/>
      <c r="K378" s="31">
        <f t="shared" si="5"/>
        <v>0</v>
      </c>
      <c r="M378" s="52"/>
    </row>
    <row r="379" spans="1:13" x14ac:dyDescent="0.25">
      <c r="A379" s="9"/>
      <c r="B379" s="9"/>
      <c r="C379" s="9"/>
      <c r="D379" s="82" t="s">
        <v>353</v>
      </c>
      <c r="E379" s="94">
        <v>639.85</v>
      </c>
      <c r="F379" s="89"/>
      <c r="G379" s="30">
        <v>2000</v>
      </c>
      <c r="H379" s="14"/>
      <c r="I379" s="30">
        <v>2000</v>
      </c>
      <c r="J379" s="25"/>
      <c r="K379" s="31">
        <f t="shared" si="5"/>
        <v>0</v>
      </c>
      <c r="M379" s="52"/>
    </row>
    <row r="380" spans="1:13" x14ac:dyDescent="0.25">
      <c r="A380" s="9"/>
      <c r="B380" s="9"/>
      <c r="C380" s="9"/>
      <c r="D380" s="82" t="s">
        <v>354</v>
      </c>
      <c r="E380" s="96"/>
      <c r="F380" s="89"/>
      <c r="G380" s="30">
        <v>100</v>
      </c>
      <c r="H380" s="14"/>
      <c r="I380" s="30">
        <v>100</v>
      </c>
      <c r="J380" s="25"/>
      <c r="K380" s="31">
        <f t="shared" si="5"/>
        <v>0</v>
      </c>
      <c r="M380" s="52"/>
    </row>
    <row r="381" spans="1:13" x14ac:dyDescent="0.25">
      <c r="A381" s="9"/>
      <c r="B381" s="9"/>
      <c r="C381" s="9"/>
      <c r="D381" s="82" t="s">
        <v>355</v>
      </c>
      <c r="E381" s="96"/>
      <c r="F381" s="89"/>
      <c r="G381" s="30">
        <v>30</v>
      </c>
      <c r="H381" s="14"/>
      <c r="I381" s="30">
        <v>30</v>
      </c>
      <c r="J381" s="25"/>
      <c r="K381" s="31">
        <f t="shared" si="5"/>
        <v>0</v>
      </c>
      <c r="M381" s="52"/>
    </row>
    <row r="382" spans="1:13" x14ac:dyDescent="0.25">
      <c r="A382" s="9"/>
      <c r="B382" s="9"/>
      <c r="C382" s="9" t="s">
        <v>356</v>
      </c>
      <c r="D382" s="82"/>
      <c r="E382" s="103">
        <f>SUM(E376:E381)</f>
        <v>8034.85</v>
      </c>
      <c r="F382" s="90"/>
      <c r="G382" s="32">
        <f>ROUND(SUM(G374:G381),5)</f>
        <v>10580</v>
      </c>
      <c r="H382" s="14"/>
      <c r="I382" s="32">
        <f>ROUND(SUM(I374:I381),5)</f>
        <v>10580</v>
      </c>
      <c r="J382" s="20"/>
      <c r="K382" s="31">
        <f t="shared" si="5"/>
        <v>0</v>
      </c>
      <c r="M382" s="53"/>
    </row>
    <row r="383" spans="1:13" x14ac:dyDescent="0.25">
      <c r="A383" s="9"/>
      <c r="B383" s="9"/>
      <c r="C383" s="9" t="s">
        <v>490</v>
      </c>
      <c r="D383" s="82"/>
      <c r="E383" s="96"/>
      <c r="F383" s="89"/>
      <c r="G383" s="7"/>
      <c r="H383" s="14"/>
      <c r="J383" s="25"/>
      <c r="K383" s="31"/>
      <c r="M383" s="52"/>
    </row>
    <row r="384" spans="1:13" ht="25.5" x14ac:dyDescent="0.25">
      <c r="A384" s="9"/>
      <c r="B384" s="9"/>
      <c r="C384" s="9"/>
      <c r="D384" s="82" t="s">
        <v>357</v>
      </c>
      <c r="E384" s="94">
        <v>7925</v>
      </c>
      <c r="F384" s="89"/>
      <c r="G384" s="30">
        <v>8300</v>
      </c>
      <c r="H384" s="14"/>
      <c r="I384" s="30">
        <v>12462</v>
      </c>
      <c r="J384" s="25"/>
      <c r="K384" s="31">
        <f t="shared" si="5"/>
        <v>0.50144999999999995</v>
      </c>
      <c r="L384" s="40"/>
      <c r="M384" s="56" t="s">
        <v>426</v>
      </c>
    </row>
    <row r="385" spans="1:13" x14ac:dyDescent="0.25">
      <c r="A385" s="9"/>
      <c r="B385" s="9"/>
      <c r="C385" s="9"/>
      <c r="D385" s="82" t="s">
        <v>358</v>
      </c>
      <c r="E385" s="96"/>
      <c r="F385" s="89"/>
      <c r="G385" s="30">
        <v>1</v>
      </c>
      <c r="H385" s="14"/>
      <c r="I385" s="30">
        <v>1</v>
      </c>
      <c r="J385" s="25"/>
      <c r="K385" s="31">
        <f t="shared" si="5"/>
        <v>0</v>
      </c>
      <c r="M385" s="52"/>
    </row>
    <row r="386" spans="1:13" x14ac:dyDescent="0.25">
      <c r="A386" s="9"/>
      <c r="B386" s="9"/>
      <c r="C386" s="9"/>
      <c r="D386" s="82" t="s">
        <v>359</v>
      </c>
      <c r="E386" s="96"/>
      <c r="F386" s="89"/>
      <c r="G386" s="30">
        <v>1</v>
      </c>
      <c r="H386" s="14"/>
      <c r="I386" s="30">
        <v>1</v>
      </c>
      <c r="J386" s="25"/>
      <c r="K386" s="31">
        <f t="shared" si="5"/>
        <v>0</v>
      </c>
      <c r="M386" s="52"/>
    </row>
    <row r="387" spans="1:13" x14ac:dyDescent="0.25">
      <c r="A387" s="9"/>
      <c r="B387" s="9"/>
      <c r="C387" s="9"/>
      <c r="D387" s="82" t="s">
        <v>360</v>
      </c>
      <c r="E387" s="96"/>
      <c r="F387" s="89"/>
      <c r="G387" s="30">
        <v>1</v>
      </c>
      <c r="H387" s="14"/>
      <c r="I387" s="30">
        <v>1</v>
      </c>
      <c r="J387" s="25"/>
      <c r="K387" s="31">
        <f t="shared" si="5"/>
        <v>0</v>
      </c>
      <c r="M387" s="52"/>
    </row>
    <row r="388" spans="1:13" x14ac:dyDescent="0.25">
      <c r="A388" s="9"/>
      <c r="B388" s="9"/>
      <c r="C388" s="9"/>
      <c r="D388" s="82" t="s">
        <v>361</v>
      </c>
      <c r="E388" s="94">
        <v>238.7</v>
      </c>
      <c r="F388" s="89"/>
      <c r="G388" s="30">
        <v>300</v>
      </c>
      <c r="H388" s="14"/>
      <c r="I388" s="30">
        <v>300</v>
      </c>
      <c r="J388" s="25"/>
      <c r="K388" s="31">
        <f t="shared" si="5"/>
        <v>0</v>
      </c>
      <c r="M388" s="52"/>
    </row>
    <row r="389" spans="1:13" x14ac:dyDescent="0.25">
      <c r="A389" s="9"/>
      <c r="B389" s="9"/>
      <c r="C389" s="9"/>
      <c r="D389" s="82" t="s">
        <v>362</v>
      </c>
      <c r="E389" s="94">
        <v>970.25</v>
      </c>
      <c r="F389" s="89"/>
      <c r="G389" s="30">
        <v>1000</v>
      </c>
      <c r="H389" s="14"/>
      <c r="I389" s="30">
        <v>1500</v>
      </c>
      <c r="J389" s="25"/>
      <c r="K389" s="31">
        <f t="shared" si="5"/>
        <v>0.5</v>
      </c>
      <c r="M389" s="56" t="s">
        <v>427</v>
      </c>
    </row>
    <row r="390" spans="1:13" x14ac:dyDescent="0.25">
      <c r="A390" s="9"/>
      <c r="B390" s="9"/>
      <c r="C390" s="9"/>
      <c r="D390" s="82" t="s">
        <v>363</v>
      </c>
      <c r="E390" s="96"/>
      <c r="F390" s="89"/>
      <c r="G390" s="30">
        <v>1</v>
      </c>
      <c r="H390" s="14"/>
      <c r="I390" s="30">
        <v>1</v>
      </c>
      <c r="J390" s="25"/>
      <c r="K390" s="31">
        <f t="shared" si="5"/>
        <v>0</v>
      </c>
      <c r="M390" s="52"/>
    </row>
    <row r="391" spans="1:13" x14ac:dyDescent="0.25">
      <c r="A391" s="9"/>
      <c r="B391" s="9"/>
      <c r="C391" s="9" t="s">
        <v>364</v>
      </c>
      <c r="D391" s="82"/>
      <c r="E391" s="103">
        <f>SUM(E384:E390)</f>
        <v>9133.9500000000007</v>
      </c>
      <c r="F391" s="90"/>
      <c r="G391" s="32">
        <f>ROUND(SUM(G383:G390),5)</f>
        <v>9604</v>
      </c>
      <c r="H391" s="14"/>
      <c r="I391" s="32">
        <f>SUM(I383:I390)</f>
        <v>14266</v>
      </c>
      <c r="J391" s="20"/>
      <c r="K391" s="31">
        <f t="shared" si="5"/>
        <v>0.48542000000000002</v>
      </c>
      <c r="M391" s="52"/>
    </row>
    <row r="392" spans="1:13" x14ac:dyDescent="0.25">
      <c r="A392" s="9"/>
      <c r="B392" s="9"/>
      <c r="C392" s="9" t="s">
        <v>365</v>
      </c>
      <c r="D392" s="82"/>
      <c r="E392" s="96"/>
      <c r="F392" s="89"/>
      <c r="G392" s="7"/>
      <c r="H392" s="14"/>
      <c r="J392" s="25"/>
      <c r="K392" s="31"/>
      <c r="M392" s="52"/>
    </row>
    <row r="393" spans="1:13" x14ac:dyDescent="0.25">
      <c r="A393" s="9"/>
      <c r="B393" s="9"/>
      <c r="C393" s="9"/>
      <c r="D393" s="82" t="s">
        <v>366</v>
      </c>
      <c r="E393" s="94">
        <v>51312</v>
      </c>
      <c r="F393" s="89"/>
      <c r="G393" s="30">
        <v>50900</v>
      </c>
      <c r="H393" s="14"/>
      <c r="I393" s="30">
        <v>53000</v>
      </c>
      <c r="J393" s="25"/>
      <c r="K393" s="31">
        <f t="shared" si="5"/>
        <v>4.1259999999999998E-2</v>
      </c>
      <c r="M393" s="52"/>
    </row>
    <row r="394" spans="1:13" ht="25.5" x14ac:dyDescent="0.25">
      <c r="A394" s="9"/>
      <c r="B394" s="9"/>
      <c r="C394" s="9"/>
      <c r="D394" s="82" t="s">
        <v>367</v>
      </c>
      <c r="E394" s="94">
        <v>10111.780000000001</v>
      </c>
      <c r="F394" s="89"/>
      <c r="G394" s="30">
        <v>1</v>
      </c>
      <c r="H394" s="14"/>
      <c r="I394" s="30">
        <v>8000</v>
      </c>
      <c r="J394" s="25"/>
      <c r="K394" s="31">
        <f t="shared" si="5"/>
        <v>7999</v>
      </c>
      <c r="M394" s="56" t="s">
        <v>471</v>
      </c>
    </row>
    <row r="395" spans="1:13" ht="25.5" x14ac:dyDescent="0.25">
      <c r="A395" s="9"/>
      <c r="B395" s="9"/>
      <c r="C395" s="9"/>
      <c r="D395" s="82" t="s">
        <v>368</v>
      </c>
      <c r="E395" s="94">
        <v>968.47</v>
      </c>
      <c r="F395" s="89"/>
      <c r="G395" s="30">
        <v>650</v>
      </c>
      <c r="H395" s="14"/>
      <c r="I395" s="30">
        <v>650</v>
      </c>
      <c r="J395" s="25"/>
      <c r="K395" s="31">
        <f t="shared" si="5"/>
        <v>0</v>
      </c>
      <c r="M395" s="56" t="s">
        <v>470</v>
      </c>
    </row>
    <row r="396" spans="1:13" ht="24" customHeight="1" x14ac:dyDescent="0.25">
      <c r="A396" s="9"/>
      <c r="B396" s="9"/>
      <c r="C396" s="9"/>
      <c r="D396" s="82" t="s">
        <v>369</v>
      </c>
      <c r="E396" s="94">
        <v>1308.03</v>
      </c>
      <c r="F396" s="89"/>
      <c r="G396" s="30">
        <v>2500</v>
      </c>
      <c r="H396" s="14"/>
      <c r="I396" s="30">
        <v>2500</v>
      </c>
      <c r="J396" s="25"/>
      <c r="K396" s="31">
        <f t="shared" ref="K396:K415" si="7">ROUND(((I396-G396)/G396),5)</f>
        <v>0</v>
      </c>
      <c r="M396" s="56" t="s">
        <v>470</v>
      </c>
    </row>
    <row r="397" spans="1:13" x14ac:dyDescent="0.25">
      <c r="A397" s="9"/>
      <c r="B397" s="9"/>
      <c r="C397" s="9" t="s">
        <v>370</v>
      </c>
      <c r="D397" s="82"/>
      <c r="E397" s="102">
        <f>SUM(E393:E396)</f>
        <v>63700.28</v>
      </c>
      <c r="F397" s="90"/>
      <c r="G397" s="32">
        <f>ROUND(SUM(G392:G396),5)</f>
        <v>54051</v>
      </c>
      <c r="H397" s="14"/>
      <c r="I397" s="32">
        <f>SUM(I392:I396)</f>
        <v>64150</v>
      </c>
      <c r="J397" s="20"/>
      <c r="K397" s="31">
        <f t="shared" si="7"/>
        <v>0.18684000000000001</v>
      </c>
      <c r="M397" s="52"/>
    </row>
    <row r="398" spans="1:13" x14ac:dyDescent="0.25">
      <c r="A398" s="9"/>
      <c r="B398" s="9"/>
      <c r="C398" s="9" t="s">
        <v>371</v>
      </c>
      <c r="D398" s="82"/>
      <c r="E398" s="96"/>
      <c r="F398" s="89"/>
      <c r="G398" s="7"/>
      <c r="H398" s="14"/>
      <c r="J398" s="25"/>
      <c r="K398" s="31"/>
      <c r="M398" s="52"/>
    </row>
    <row r="399" spans="1:13" x14ac:dyDescent="0.25">
      <c r="A399" s="9"/>
      <c r="B399" s="9"/>
      <c r="C399" s="9"/>
      <c r="D399" s="82" t="s">
        <v>372</v>
      </c>
      <c r="E399" s="94">
        <v>25452.51</v>
      </c>
      <c r="F399" s="89"/>
      <c r="G399" s="30">
        <v>1</v>
      </c>
      <c r="H399" s="14"/>
      <c r="I399" s="30">
        <v>15000</v>
      </c>
      <c r="J399" s="25"/>
      <c r="K399" s="31">
        <f t="shared" si="7"/>
        <v>14999</v>
      </c>
      <c r="M399" s="56" t="s">
        <v>428</v>
      </c>
    </row>
    <row r="400" spans="1:13" x14ac:dyDescent="0.25">
      <c r="A400" s="9"/>
      <c r="B400" s="9"/>
      <c r="C400" s="9" t="s">
        <v>373</v>
      </c>
      <c r="D400" s="82"/>
      <c r="E400" s="102">
        <f>SUM(E399)</f>
        <v>25452.51</v>
      </c>
      <c r="F400" s="90"/>
      <c r="G400" s="32">
        <f>ROUND(SUM(G398:G399),5)</f>
        <v>1</v>
      </c>
      <c r="H400" s="20"/>
      <c r="I400" s="32">
        <f>ROUND(SUM(I398:I399),5)</f>
        <v>15000</v>
      </c>
      <c r="J400" s="20"/>
      <c r="K400" s="31">
        <f t="shared" si="7"/>
        <v>14999</v>
      </c>
      <c r="M400" s="52"/>
    </row>
    <row r="401" spans="1:13" x14ac:dyDescent="0.25">
      <c r="A401" s="9"/>
      <c r="B401" s="9"/>
      <c r="C401" s="9" t="s">
        <v>374</v>
      </c>
      <c r="D401" s="82"/>
      <c r="E401" s="96"/>
      <c r="F401" s="89"/>
      <c r="G401" s="7"/>
      <c r="H401" s="14"/>
      <c r="J401" s="25"/>
      <c r="K401" s="31"/>
      <c r="M401" s="52"/>
    </row>
    <row r="402" spans="1:13" x14ac:dyDescent="0.25">
      <c r="A402" s="9"/>
      <c r="B402" s="9"/>
      <c r="C402" s="9"/>
      <c r="D402" s="82" t="s">
        <v>375</v>
      </c>
      <c r="E402" s="94">
        <v>325</v>
      </c>
      <c r="F402" s="89"/>
      <c r="G402" s="30">
        <v>325</v>
      </c>
      <c r="H402" s="14"/>
      <c r="I402" s="30">
        <v>325</v>
      </c>
      <c r="J402" s="33"/>
      <c r="K402" s="31">
        <f t="shared" si="7"/>
        <v>0</v>
      </c>
      <c r="M402" s="52"/>
    </row>
    <row r="403" spans="1:13" x14ac:dyDescent="0.25">
      <c r="A403" s="9"/>
      <c r="B403" s="9"/>
      <c r="C403" s="9"/>
      <c r="D403" s="82" t="s">
        <v>376</v>
      </c>
      <c r="E403" s="96"/>
      <c r="F403" s="89"/>
      <c r="G403" s="30">
        <v>1</v>
      </c>
      <c r="H403" s="14"/>
      <c r="I403" s="30">
        <v>1</v>
      </c>
      <c r="J403" s="33"/>
      <c r="K403" s="31">
        <f t="shared" si="7"/>
        <v>0</v>
      </c>
      <c r="M403" s="52"/>
    </row>
    <row r="404" spans="1:13" x14ac:dyDescent="0.25">
      <c r="A404" s="9"/>
      <c r="B404" s="9"/>
      <c r="C404" s="9" t="s">
        <v>377</v>
      </c>
      <c r="D404" s="82"/>
      <c r="E404" s="103">
        <f>SUM(E402:E403)</f>
        <v>325</v>
      </c>
      <c r="F404" s="90"/>
      <c r="G404" s="32">
        <f>ROUND(SUM(G401:G403),5)</f>
        <v>326</v>
      </c>
      <c r="H404" s="14"/>
      <c r="I404" s="32">
        <f>ROUND(SUM(I401:I403),5)</f>
        <v>326</v>
      </c>
      <c r="J404" s="38"/>
      <c r="K404" s="31">
        <f t="shared" si="7"/>
        <v>0</v>
      </c>
      <c r="M404" s="53"/>
    </row>
    <row r="405" spans="1:13" x14ac:dyDescent="0.25">
      <c r="A405" s="9"/>
      <c r="B405" s="9"/>
      <c r="C405" s="9" t="s">
        <v>378</v>
      </c>
      <c r="D405" s="82"/>
      <c r="E405" s="96"/>
      <c r="F405" s="89"/>
      <c r="G405" s="7"/>
      <c r="H405" s="14"/>
      <c r="J405" s="25"/>
      <c r="K405" s="31"/>
      <c r="M405" s="52"/>
    </row>
    <row r="406" spans="1:13" x14ac:dyDescent="0.25">
      <c r="A406" s="9"/>
      <c r="B406" s="9"/>
      <c r="C406" s="9"/>
      <c r="D406" s="82" t="s">
        <v>379</v>
      </c>
      <c r="E406" s="96"/>
      <c r="F406" s="89"/>
      <c r="G406" s="30">
        <v>600</v>
      </c>
      <c r="H406" s="14"/>
      <c r="I406" s="30">
        <v>1</v>
      </c>
      <c r="J406" s="25"/>
      <c r="K406" s="31">
        <f t="shared" si="7"/>
        <v>-0.99833000000000005</v>
      </c>
      <c r="M406" s="52"/>
    </row>
    <row r="407" spans="1:13" x14ac:dyDescent="0.25">
      <c r="A407" s="9"/>
      <c r="B407" s="9"/>
      <c r="C407" s="9"/>
      <c r="D407" s="82" t="s">
        <v>380</v>
      </c>
      <c r="E407" s="98"/>
      <c r="F407" s="89"/>
      <c r="G407" s="30">
        <v>100</v>
      </c>
      <c r="H407" s="14"/>
      <c r="I407" s="30">
        <v>1</v>
      </c>
      <c r="J407" s="25"/>
      <c r="K407" s="31">
        <f t="shared" si="7"/>
        <v>-0.99</v>
      </c>
      <c r="M407" s="52"/>
    </row>
    <row r="408" spans="1:13" x14ac:dyDescent="0.25">
      <c r="A408" s="9"/>
      <c r="B408" s="9"/>
      <c r="C408" s="9"/>
      <c r="D408" s="82" t="s">
        <v>381</v>
      </c>
      <c r="E408" s="94">
        <v>250</v>
      </c>
      <c r="F408" s="89"/>
      <c r="G408" s="30">
        <v>224</v>
      </c>
      <c r="H408" s="14"/>
      <c r="I408" s="30">
        <v>250</v>
      </c>
      <c r="J408" s="25"/>
      <c r="K408" s="31">
        <f t="shared" si="7"/>
        <v>0.11607000000000001</v>
      </c>
      <c r="M408" s="52"/>
    </row>
    <row r="409" spans="1:13" x14ac:dyDescent="0.25">
      <c r="A409" s="9"/>
      <c r="B409" s="9"/>
      <c r="C409" s="9"/>
      <c r="D409" s="82" t="s">
        <v>382</v>
      </c>
      <c r="E409" s="94">
        <v>167.88</v>
      </c>
      <c r="F409" s="89"/>
      <c r="G409" s="30">
        <v>75</v>
      </c>
      <c r="H409" s="14"/>
      <c r="I409" s="30">
        <v>200</v>
      </c>
      <c r="J409" s="25"/>
      <c r="K409" s="31">
        <f t="shared" si="7"/>
        <v>1.6666700000000001</v>
      </c>
      <c r="M409" s="52"/>
    </row>
    <row r="410" spans="1:13" x14ac:dyDescent="0.25">
      <c r="A410" s="9"/>
      <c r="B410" s="9"/>
      <c r="C410" s="9"/>
      <c r="D410" s="82" t="s">
        <v>383</v>
      </c>
      <c r="E410" s="96"/>
      <c r="F410" s="89"/>
      <c r="G410" s="30">
        <v>1</v>
      </c>
      <c r="H410" s="14"/>
      <c r="I410" s="30">
        <v>1</v>
      </c>
      <c r="J410" s="25"/>
      <c r="K410" s="31">
        <f t="shared" si="7"/>
        <v>0</v>
      </c>
      <c r="M410" s="52"/>
    </row>
    <row r="411" spans="1:13" x14ac:dyDescent="0.25">
      <c r="A411" s="9"/>
      <c r="B411" s="9"/>
      <c r="C411" s="9" t="s">
        <v>384</v>
      </c>
      <c r="D411" s="82"/>
      <c r="E411" s="103">
        <f>SUM(E407:E410)</f>
        <v>417.88</v>
      </c>
      <c r="F411" s="90"/>
      <c r="G411" s="32">
        <f>ROUND(SUM(G406:G410),5)</f>
        <v>1000</v>
      </c>
      <c r="H411" s="20"/>
      <c r="I411" s="32">
        <f>SUM(I406:I410)</f>
        <v>453</v>
      </c>
      <c r="J411" s="20"/>
      <c r="K411" s="31">
        <f t="shared" si="7"/>
        <v>-0.54700000000000004</v>
      </c>
      <c r="M411" s="53"/>
    </row>
    <row r="412" spans="1:13" x14ac:dyDescent="0.25">
      <c r="A412" s="9"/>
      <c r="B412" s="9"/>
      <c r="C412" s="9" t="s">
        <v>385</v>
      </c>
      <c r="D412" s="82"/>
      <c r="E412" s="96"/>
      <c r="F412" s="89"/>
      <c r="G412" s="7"/>
      <c r="H412" s="14"/>
      <c r="J412" s="25"/>
      <c r="K412" s="31"/>
      <c r="M412" s="52"/>
    </row>
    <row r="413" spans="1:13" x14ac:dyDescent="0.25">
      <c r="A413" s="9"/>
      <c r="B413" s="9"/>
      <c r="C413" s="9"/>
      <c r="D413" s="82" t="s">
        <v>386</v>
      </c>
      <c r="E413" s="96"/>
      <c r="F413" s="89"/>
      <c r="G413" s="30">
        <v>1</v>
      </c>
      <c r="H413" s="14"/>
      <c r="I413" s="30">
        <v>1</v>
      </c>
      <c r="J413" s="25"/>
      <c r="K413" s="31">
        <f t="shared" si="7"/>
        <v>0</v>
      </c>
      <c r="M413" s="52"/>
    </row>
    <row r="414" spans="1:13" x14ac:dyDescent="0.25">
      <c r="A414" s="9"/>
      <c r="B414" s="9"/>
      <c r="C414" s="9" t="s">
        <v>387</v>
      </c>
      <c r="D414" s="82"/>
      <c r="E414" s="96"/>
      <c r="F414" s="90"/>
      <c r="G414" s="32">
        <f>ROUND(SUM(G412:G413),5)</f>
        <v>1</v>
      </c>
      <c r="H414" s="14"/>
      <c r="I414" s="32">
        <f>ROUND(SUM(I412:I413),5)</f>
        <v>1</v>
      </c>
      <c r="J414" s="20"/>
      <c r="K414" s="31">
        <f t="shared" si="7"/>
        <v>0</v>
      </c>
      <c r="M414" s="53"/>
    </row>
    <row r="415" spans="1:13" x14ac:dyDescent="0.25">
      <c r="A415" s="9"/>
      <c r="B415" s="9" t="s">
        <v>388</v>
      </c>
      <c r="C415" s="9"/>
      <c r="D415" s="82"/>
      <c r="E415" s="102">
        <f>SUM(E411,E404,E400,E397,E391,E382,E373,E369,E366,E351,E333,E330,E298,E288,E278,E269,E251,E233,E198,E195,E191,E179,E162,E152,E143,E140,E136,E132,E117,E108,E91)</f>
        <v>1857308.5900000003</v>
      </c>
      <c r="F415" s="90"/>
      <c r="G415" s="32">
        <f>ROUND(G69+G91+G108+G117+G132+G136+G140+G143+G152+G162+G179+G191+G195+G198+G233+G251+G269+G278+G288+G291+G298+G330+G333+G351+G366+G369+G373+G382+G391+G397+G400+G404+G411+G414,5)</f>
        <v>1896541</v>
      </c>
      <c r="H415" s="14"/>
      <c r="I415" s="32">
        <f>SUM(I91+I108+I117+I132+I136+I140+I143+I152+I162+I179+I191+I195+I198+I233+I251+I269+I278+I288+I291+I298+I330+I333+I351+I366+I369+I373+I382+I391+I397+I400+I404+I411+I414)</f>
        <v>2160742</v>
      </c>
      <c r="J415" s="20"/>
      <c r="K415" s="31">
        <f t="shared" si="7"/>
        <v>0.13930999999999999</v>
      </c>
      <c r="M415" s="52"/>
    </row>
    <row r="416" spans="1:13" x14ac:dyDescent="0.25">
      <c r="A416" s="61"/>
      <c r="B416" s="9"/>
      <c r="C416" s="9"/>
      <c r="D416" s="82"/>
      <c r="E416" s="98"/>
      <c r="F416" s="89"/>
      <c r="G416" s="32"/>
      <c r="H416" s="14"/>
      <c r="I416" s="32"/>
      <c r="J416" s="25"/>
      <c r="K416" s="31"/>
      <c r="M416" s="54"/>
    </row>
    <row r="417" spans="1:13" x14ac:dyDescent="0.25">
      <c r="A417" s="9" t="s">
        <v>389</v>
      </c>
      <c r="B417" s="9"/>
      <c r="C417" s="9"/>
      <c r="D417" s="82"/>
      <c r="E417" s="96"/>
      <c r="F417" s="89"/>
      <c r="G417" s="30"/>
      <c r="H417" s="14"/>
      <c r="I417" s="30"/>
      <c r="J417" s="25"/>
      <c r="K417" s="31"/>
      <c r="M417" s="52"/>
    </row>
    <row r="418" spans="1:13" x14ac:dyDescent="0.25">
      <c r="A418" s="9"/>
      <c r="B418" s="9"/>
      <c r="C418" s="9"/>
      <c r="D418" s="82" t="s">
        <v>431</v>
      </c>
      <c r="E418" s="96"/>
      <c r="F418" s="89"/>
      <c r="G418" s="30"/>
      <c r="H418" s="14"/>
      <c r="I418" s="30">
        <v>16000</v>
      </c>
      <c r="J418" s="25"/>
      <c r="K418" s="31"/>
      <c r="M418" s="56" t="s">
        <v>488</v>
      </c>
    </row>
    <row r="419" spans="1:13" x14ac:dyDescent="0.25">
      <c r="A419" s="9"/>
      <c r="B419" s="9"/>
      <c r="C419" s="9"/>
      <c r="D419" s="82" t="s">
        <v>432</v>
      </c>
      <c r="E419" s="96"/>
      <c r="F419" s="89"/>
      <c r="G419" s="30"/>
      <c r="H419" s="14"/>
      <c r="I419" s="30">
        <v>18500</v>
      </c>
      <c r="J419" s="25"/>
      <c r="K419" s="31"/>
      <c r="M419" s="52"/>
    </row>
    <row r="420" spans="1:13" x14ac:dyDescent="0.25">
      <c r="A420" s="9"/>
      <c r="B420" s="9"/>
      <c r="C420" s="9"/>
      <c r="D420" s="82" t="s">
        <v>473</v>
      </c>
      <c r="E420" s="96"/>
      <c r="F420" s="89"/>
      <c r="G420" s="30"/>
      <c r="H420" s="14"/>
      <c r="I420" s="30">
        <v>4000</v>
      </c>
      <c r="J420" s="25"/>
      <c r="K420" s="31"/>
      <c r="M420" s="52"/>
    </row>
    <row r="421" spans="1:13" x14ac:dyDescent="0.25">
      <c r="A421" s="9" t="s">
        <v>390</v>
      </c>
      <c r="B421" s="9"/>
      <c r="C421" s="9"/>
      <c r="D421" s="82"/>
      <c r="E421" s="96"/>
      <c r="F421" s="90"/>
      <c r="G421" s="32">
        <f>ROUND(SUM(G417:G420),5)</f>
        <v>0</v>
      </c>
      <c r="H421" s="14"/>
      <c r="I421" s="32">
        <f>ROUND(SUM(I417:I420),5)</f>
        <v>38500</v>
      </c>
      <c r="J421" s="25"/>
      <c r="K421" s="31"/>
      <c r="M421" s="53"/>
    </row>
    <row r="422" spans="1:13" x14ac:dyDescent="0.25">
      <c r="A422" s="9" t="s">
        <v>391</v>
      </c>
      <c r="B422" s="9"/>
      <c r="C422" s="9"/>
      <c r="D422" s="82"/>
      <c r="E422" s="96"/>
      <c r="F422" s="89"/>
      <c r="G422" s="30"/>
      <c r="H422" s="14"/>
      <c r="I422" s="30"/>
      <c r="J422" s="25"/>
      <c r="K422" s="31"/>
      <c r="M422" s="52"/>
    </row>
    <row r="423" spans="1:13" x14ac:dyDescent="0.25">
      <c r="A423" s="9"/>
      <c r="B423" s="9"/>
      <c r="C423" s="9"/>
      <c r="D423" s="82" t="s">
        <v>462</v>
      </c>
      <c r="E423" s="96"/>
      <c r="F423" s="89"/>
      <c r="G423" s="30"/>
      <c r="H423" s="14"/>
      <c r="I423" s="30">
        <v>1</v>
      </c>
      <c r="J423" s="25"/>
      <c r="K423" s="31"/>
      <c r="M423" s="52"/>
    </row>
    <row r="424" spans="1:13" x14ac:dyDescent="0.25">
      <c r="A424" s="9"/>
      <c r="B424" s="9"/>
      <c r="C424" s="9"/>
      <c r="D424" s="82" t="s">
        <v>463</v>
      </c>
      <c r="E424" s="96"/>
      <c r="F424" s="89"/>
      <c r="G424" s="30"/>
      <c r="H424" s="14"/>
      <c r="I424" s="30">
        <v>1</v>
      </c>
      <c r="J424" s="25"/>
      <c r="K424" s="31"/>
      <c r="M424" s="52"/>
    </row>
    <row r="425" spans="1:13" x14ac:dyDescent="0.25">
      <c r="A425" s="9"/>
      <c r="B425" s="9"/>
      <c r="C425" s="9"/>
      <c r="D425" s="82"/>
      <c r="E425" s="96"/>
      <c r="F425" s="89"/>
      <c r="G425" s="30"/>
      <c r="H425" s="14"/>
      <c r="I425" s="30"/>
      <c r="J425" s="25"/>
      <c r="K425" s="31"/>
      <c r="M425" s="52"/>
    </row>
    <row r="426" spans="1:13" x14ac:dyDescent="0.25">
      <c r="A426" s="9" t="s">
        <v>392</v>
      </c>
      <c r="B426" s="9"/>
      <c r="C426" s="9"/>
      <c r="D426" s="82"/>
      <c r="E426" s="96"/>
      <c r="F426" s="90"/>
      <c r="G426" s="32">
        <f>ROUND(SUM(G422:G423),5)</f>
        <v>0</v>
      </c>
      <c r="H426" s="14"/>
      <c r="I426" s="32">
        <f>ROUND(SUM(I423:I424),5)</f>
        <v>2</v>
      </c>
      <c r="J426" s="25"/>
      <c r="K426" s="31"/>
      <c r="M426" s="52"/>
    </row>
    <row r="427" spans="1:13" x14ac:dyDescent="0.25">
      <c r="A427" s="9" t="s">
        <v>393</v>
      </c>
      <c r="B427" s="9"/>
      <c r="C427" s="9"/>
      <c r="D427" s="82"/>
      <c r="E427" s="96"/>
      <c r="F427" s="89"/>
      <c r="G427" s="30"/>
      <c r="H427" s="14"/>
      <c r="I427" s="30"/>
      <c r="J427" s="25"/>
      <c r="K427" s="31"/>
      <c r="M427" s="52"/>
    </row>
    <row r="428" spans="1:13" x14ac:dyDescent="0.25">
      <c r="A428" s="9"/>
      <c r="B428" s="9"/>
      <c r="C428" s="9"/>
      <c r="D428" s="82" t="s">
        <v>429</v>
      </c>
      <c r="E428" s="96"/>
      <c r="F428" s="89"/>
      <c r="G428" s="30"/>
      <c r="H428" s="14"/>
      <c r="I428" s="30">
        <v>1975000</v>
      </c>
      <c r="J428" s="25"/>
      <c r="K428" s="31"/>
      <c r="M428" s="52"/>
    </row>
    <row r="429" spans="1:13" x14ac:dyDescent="0.25">
      <c r="A429" s="9"/>
      <c r="B429" s="9"/>
      <c r="C429" s="9"/>
      <c r="D429" s="82" t="s">
        <v>430</v>
      </c>
      <c r="E429" s="96"/>
      <c r="F429" s="89"/>
      <c r="G429" s="30"/>
      <c r="H429" s="14"/>
      <c r="I429" s="30">
        <v>1855000</v>
      </c>
      <c r="J429" s="25"/>
      <c r="K429" s="31"/>
      <c r="M429" s="52"/>
    </row>
    <row r="430" spans="1:13" x14ac:dyDescent="0.25">
      <c r="A430" s="9"/>
      <c r="B430" s="9"/>
      <c r="C430" s="9"/>
      <c r="D430" s="82"/>
      <c r="E430" s="96"/>
      <c r="F430" s="89"/>
      <c r="G430" s="30"/>
      <c r="H430" s="14"/>
      <c r="I430" s="30"/>
      <c r="J430" s="25"/>
      <c r="K430" s="31"/>
      <c r="M430" s="64"/>
    </row>
    <row r="431" spans="1:13" x14ac:dyDescent="0.25">
      <c r="A431" s="9" t="s">
        <v>394</v>
      </c>
      <c r="B431" s="9"/>
      <c r="C431" s="9"/>
      <c r="D431" s="82"/>
      <c r="E431" s="96"/>
      <c r="F431" s="89"/>
      <c r="G431" s="32">
        <f>ROUND(SUM(G427:G430),5)</f>
        <v>0</v>
      </c>
      <c r="H431" s="14"/>
      <c r="I431" s="32">
        <f>ROUND(SUM(I427:I430),5)</f>
        <v>3830000</v>
      </c>
      <c r="J431" s="25"/>
      <c r="K431" s="31"/>
      <c r="M431" s="64"/>
    </row>
    <row r="432" spans="1:13" x14ac:dyDescent="0.25">
      <c r="A432" s="9"/>
      <c r="B432" s="9"/>
      <c r="C432" s="9"/>
      <c r="D432" s="82"/>
      <c r="E432" s="96"/>
      <c r="F432" s="89"/>
      <c r="G432" s="32"/>
      <c r="H432" s="14"/>
      <c r="I432" s="32"/>
      <c r="J432" s="25"/>
      <c r="K432" s="31"/>
      <c r="M432" s="64"/>
    </row>
    <row r="433" spans="1:13" x14ac:dyDescent="0.25">
      <c r="A433" s="9" t="s">
        <v>395</v>
      </c>
      <c r="B433" s="9"/>
      <c r="C433" s="9"/>
      <c r="D433" s="82"/>
      <c r="E433" s="96"/>
      <c r="F433" s="89"/>
      <c r="G433" s="30"/>
      <c r="H433" s="14"/>
      <c r="I433" s="30"/>
      <c r="J433" s="25"/>
      <c r="K433" s="31"/>
      <c r="M433" s="56" t="s">
        <v>442</v>
      </c>
    </row>
    <row r="434" spans="1:13" x14ac:dyDescent="0.25">
      <c r="A434" s="9"/>
      <c r="B434" s="9"/>
      <c r="C434" s="9"/>
      <c r="D434" s="82" t="s">
        <v>433</v>
      </c>
      <c r="E434" s="96"/>
      <c r="F434" s="89"/>
      <c r="G434" s="30"/>
      <c r="H434" s="14"/>
      <c r="I434" s="30">
        <v>50000</v>
      </c>
      <c r="J434" s="25"/>
      <c r="K434" s="31"/>
      <c r="M434" s="80">
        <v>100000</v>
      </c>
    </row>
    <row r="435" spans="1:13" x14ac:dyDescent="0.25">
      <c r="A435" s="9"/>
      <c r="B435" s="9"/>
      <c r="C435" s="9"/>
      <c r="D435" s="82" t="s">
        <v>434</v>
      </c>
      <c r="E435" s="96"/>
      <c r="F435" s="89"/>
      <c r="G435" s="30"/>
      <c r="H435" s="14"/>
      <c r="I435" s="30">
        <v>12500</v>
      </c>
      <c r="J435" s="25"/>
      <c r="K435" s="31"/>
      <c r="M435" s="80">
        <v>25000</v>
      </c>
    </row>
    <row r="436" spans="1:13" x14ac:dyDescent="0.25">
      <c r="A436" s="9"/>
      <c r="B436" s="9"/>
      <c r="C436" s="9"/>
      <c r="D436" s="82" t="s">
        <v>435</v>
      </c>
      <c r="E436" s="96"/>
      <c r="F436" s="89"/>
      <c r="G436" s="30"/>
      <c r="H436" s="14"/>
      <c r="I436" s="30">
        <v>30000</v>
      </c>
      <c r="J436" s="25"/>
      <c r="K436" s="31"/>
      <c r="M436" s="80">
        <v>60000</v>
      </c>
    </row>
    <row r="437" spans="1:13" x14ac:dyDescent="0.25">
      <c r="A437" s="9"/>
      <c r="B437" s="9"/>
      <c r="C437" s="9"/>
      <c r="D437" s="82" t="s">
        <v>436</v>
      </c>
      <c r="E437" s="96"/>
      <c r="F437" s="89"/>
      <c r="G437" s="30"/>
      <c r="H437" s="14"/>
      <c r="I437" s="30">
        <v>10000</v>
      </c>
      <c r="J437" s="25"/>
      <c r="K437" s="31"/>
      <c r="M437" s="80">
        <v>20000</v>
      </c>
    </row>
    <row r="438" spans="1:13" x14ac:dyDescent="0.25">
      <c r="A438" s="9"/>
      <c r="B438" s="9"/>
      <c r="C438" s="9"/>
      <c r="D438" s="82" t="s">
        <v>437</v>
      </c>
      <c r="E438" s="96"/>
      <c r="F438" s="89"/>
      <c r="G438" s="30"/>
      <c r="H438" s="14"/>
      <c r="I438" s="30">
        <v>62500</v>
      </c>
      <c r="J438" s="25"/>
      <c r="K438" s="31"/>
      <c r="M438" s="80">
        <v>125000</v>
      </c>
    </row>
    <row r="439" spans="1:13" x14ac:dyDescent="0.25">
      <c r="A439" s="9"/>
      <c r="B439" s="9"/>
      <c r="C439" s="9"/>
      <c r="D439" s="82" t="s">
        <v>438</v>
      </c>
      <c r="E439" s="96"/>
      <c r="F439" s="89"/>
      <c r="G439" s="30"/>
      <c r="H439" s="14"/>
      <c r="I439" s="30">
        <v>1</v>
      </c>
      <c r="J439" s="25"/>
      <c r="K439" s="31"/>
      <c r="M439" s="80">
        <v>0</v>
      </c>
    </row>
    <row r="440" spans="1:13" x14ac:dyDescent="0.25">
      <c r="A440" s="9"/>
      <c r="B440" s="9"/>
      <c r="C440" s="9"/>
      <c r="D440" s="82" t="s">
        <v>439</v>
      </c>
      <c r="E440" s="96"/>
      <c r="F440" s="89"/>
      <c r="G440" s="30"/>
      <c r="H440" s="14"/>
      <c r="I440" s="30">
        <v>42500</v>
      </c>
      <c r="J440" s="25"/>
      <c r="K440" s="31"/>
      <c r="M440" s="80">
        <v>85000</v>
      </c>
    </row>
    <row r="441" spans="1:13" x14ac:dyDescent="0.25">
      <c r="A441" s="9"/>
      <c r="B441" s="9"/>
      <c r="C441" s="9"/>
      <c r="D441" s="82" t="s">
        <v>440</v>
      </c>
      <c r="E441" s="96"/>
      <c r="F441" s="89"/>
      <c r="G441" s="30"/>
      <c r="H441" s="14"/>
      <c r="I441" s="30">
        <v>250</v>
      </c>
      <c r="J441" s="25"/>
      <c r="K441" s="31"/>
      <c r="M441" s="80">
        <v>500</v>
      </c>
    </row>
    <row r="442" spans="1:13" x14ac:dyDescent="0.25">
      <c r="A442" s="9"/>
      <c r="B442" s="9"/>
      <c r="C442" s="9"/>
      <c r="D442" s="82" t="s">
        <v>441</v>
      </c>
      <c r="E442" s="96"/>
      <c r="F442" s="89"/>
      <c r="G442" s="30"/>
      <c r="H442" s="14"/>
      <c r="I442" s="30">
        <v>50000</v>
      </c>
      <c r="J442" s="25"/>
      <c r="K442" s="31"/>
      <c r="M442" s="80">
        <v>100000</v>
      </c>
    </row>
    <row r="443" spans="1:13" x14ac:dyDescent="0.25">
      <c r="A443" s="9"/>
      <c r="B443" s="9"/>
      <c r="C443" s="9"/>
      <c r="D443" s="82" t="s">
        <v>464</v>
      </c>
      <c r="E443" s="96"/>
      <c r="F443" s="89"/>
      <c r="G443" s="30"/>
      <c r="H443" s="14"/>
      <c r="I443" s="30">
        <v>500</v>
      </c>
      <c r="J443" s="25"/>
      <c r="K443" s="31"/>
      <c r="M443" s="52"/>
    </row>
    <row r="444" spans="1:13" x14ac:dyDescent="0.25">
      <c r="A444" s="9"/>
      <c r="B444" s="9"/>
      <c r="C444" s="9"/>
      <c r="D444" s="82" t="s">
        <v>472</v>
      </c>
      <c r="E444" s="96"/>
      <c r="F444" s="89"/>
      <c r="G444" s="30"/>
      <c r="H444" s="14"/>
      <c r="I444" s="30">
        <v>1500</v>
      </c>
      <c r="J444" s="25"/>
      <c r="K444" s="31"/>
      <c r="M444" s="52"/>
    </row>
    <row r="445" spans="1:13" x14ac:dyDescent="0.25">
      <c r="A445" s="9"/>
      <c r="B445" s="9"/>
      <c r="C445" s="9"/>
      <c r="D445" s="82" t="s">
        <v>492</v>
      </c>
      <c r="E445" s="96"/>
      <c r="F445" s="89"/>
      <c r="G445" s="30"/>
      <c r="H445" s="14"/>
      <c r="I445" s="30">
        <v>1000</v>
      </c>
      <c r="J445" s="25"/>
      <c r="K445" s="31"/>
      <c r="M445" s="52"/>
    </row>
    <row r="446" spans="1:13" x14ac:dyDescent="0.25">
      <c r="A446" s="9" t="s">
        <v>396</v>
      </c>
      <c r="B446" s="9"/>
      <c r="C446" s="9"/>
      <c r="D446" s="82"/>
      <c r="E446" s="96"/>
      <c r="F446" s="89"/>
      <c r="G446" s="32">
        <f>ROUND(SUM(G433:G442),5)</f>
        <v>0</v>
      </c>
      <c r="H446" s="14"/>
      <c r="I446" s="32">
        <f>ROUND(SUM(I433:I445),5)</f>
        <v>260751</v>
      </c>
      <c r="J446" s="25"/>
      <c r="K446" s="31"/>
      <c r="M446" s="53"/>
    </row>
    <row r="447" spans="1:13" x14ac:dyDescent="0.25">
      <c r="A447" s="9" t="s">
        <v>465</v>
      </c>
      <c r="B447" s="9"/>
      <c r="C447" s="9"/>
      <c r="D447" s="82"/>
      <c r="E447" s="96"/>
      <c r="F447" s="89"/>
      <c r="G447" s="32"/>
      <c r="H447" s="14"/>
      <c r="I447" s="32">
        <f>SUM(I446,I426,I421)-I445</f>
        <v>298253</v>
      </c>
      <c r="J447" s="25"/>
      <c r="K447" s="31"/>
      <c r="M447" s="53"/>
    </row>
    <row r="448" spans="1:13" ht="90" customHeight="1" x14ac:dyDescent="0.25">
      <c r="A448" s="9"/>
      <c r="B448" s="9"/>
      <c r="C448" s="9"/>
      <c r="D448" s="86" t="s">
        <v>491</v>
      </c>
      <c r="E448" s="96"/>
      <c r="F448" s="89"/>
      <c r="G448" s="13"/>
      <c r="H448" s="14"/>
      <c r="I448" s="30"/>
      <c r="J448" s="25"/>
      <c r="K448" s="31"/>
      <c r="M448" s="52"/>
    </row>
    <row r="449" spans="1:151" ht="64.5" customHeight="1" x14ac:dyDescent="0.25">
      <c r="A449" s="9"/>
      <c r="B449" s="9"/>
      <c r="C449" s="9"/>
      <c r="D449" s="86"/>
      <c r="E449" s="96"/>
      <c r="F449" s="89"/>
      <c r="G449" s="13"/>
      <c r="H449" s="14"/>
      <c r="I449" s="30"/>
      <c r="J449" s="25"/>
      <c r="K449" s="31"/>
      <c r="M449" s="52"/>
    </row>
    <row r="450" spans="1:151" x14ac:dyDescent="0.25">
      <c r="A450" s="18" t="s">
        <v>397</v>
      </c>
      <c r="B450" s="9"/>
      <c r="C450" s="9"/>
      <c r="D450" s="82"/>
      <c r="E450" s="96"/>
      <c r="F450" s="89"/>
      <c r="G450" s="41"/>
      <c r="H450" s="14"/>
      <c r="I450" s="32">
        <f>SUM(I446,I431,I426,I421,I415)</f>
        <v>6289995</v>
      </c>
      <c r="J450" s="25"/>
      <c r="K450" s="31"/>
      <c r="M450" s="52"/>
    </row>
    <row r="451" spans="1:151" s="5" customFormat="1" ht="14.25" customHeight="1" x14ac:dyDescent="0.2">
      <c r="A451" s="6"/>
      <c r="B451" s="6"/>
      <c r="C451" s="6"/>
      <c r="D451" s="87"/>
      <c r="E451" s="100"/>
      <c r="F451" s="29"/>
      <c r="G451" s="71" t="s">
        <v>398</v>
      </c>
      <c r="H451" s="42"/>
      <c r="I451" s="43">
        <f>0-I65</f>
        <v>-4160253</v>
      </c>
      <c r="J451" s="25"/>
      <c r="K451" s="4"/>
      <c r="L451" s="4"/>
      <c r="M451" s="55"/>
    </row>
    <row r="452" spans="1:151" ht="39" x14ac:dyDescent="0.25">
      <c r="G452" s="72" t="s">
        <v>399</v>
      </c>
      <c r="H452" s="42"/>
      <c r="I452" s="44">
        <v>-602000</v>
      </c>
      <c r="J452" s="25"/>
    </row>
    <row r="453" spans="1:151" ht="30.75" customHeight="1" x14ac:dyDescent="0.25">
      <c r="G453" s="73" t="s">
        <v>400</v>
      </c>
      <c r="H453" s="42"/>
      <c r="I453" s="45">
        <f>0-I63</f>
        <v>0</v>
      </c>
    </row>
    <row r="454" spans="1:151" ht="32.25" customHeight="1" x14ac:dyDescent="0.25">
      <c r="A454" s="4"/>
      <c r="B454" s="15"/>
      <c r="G454" s="74" t="s">
        <v>405</v>
      </c>
      <c r="I454" s="46">
        <f>SUM(I450:I453)</f>
        <v>1527742</v>
      </c>
      <c r="J454" s="4"/>
      <c r="L454" s="6"/>
    </row>
    <row r="455" spans="1:151" ht="17.25" customHeight="1" x14ac:dyDescent="0.25">
      <c r="A455" s="4"/>
      <c r="B455" s="15"/>
      <c r="G455" s="75" t="s">
        <v>406</v>
      </c>
      <c r="H455" s="42"/>
      <c r="I455" s="47">
        <v>1469273</v>
      </c>
      <c r="M455" s="52"/>
    </row>
    <row r="456" spans="1:151" ht="26.25" x14ac:dyDescent="0.25">
      <c r="G456" s="76" t="s">
        <v>401</v>
      </c>
      <c r="H456" s="42"/>
      <c r="I456" s="48">
        <f>(I454-I455)/I455</f>
        <v>3.9794510618516778E-2</v>
      </c>
      <c r="M456" s="52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49"/>
      <c r="AF456" s="49"/>
      <c r="AG456" s="49"/>
      <c r="AH456" s="49"/>
      <c r="AI456" s="49"/>
      <c r="AJ456" s="49"/>
      <c r="AK456" s="49"/>
      <c r="AL456" s="49"/>
      <c r="AM456" s="49"/>
      <c r="AN456" s="49"/>
      <c r="AO456" s="49"/>
      <c r="AP456" s="49"/>
      <c r="AQ456" s="49"/>
      <c r="AR456" s="49"/>
      <c r="AS456" s="49"/>
      <c r="AT456" s="49"/>
      <c r="AU456" s="49"/>
      <c r="AV456" s="49"/>
      <c r="AW456" s="49"/>
      <c r="AX456" s="49"/>
      <c r="AY456" s="49"/>
      <c r="AZ456" s="49"/>
      <c r="BA456" s="49"/>
      <c r="BB456" s="49"/>
      <c r="BC456" s="49"/>
      <c r="BD456" s="49"/>
      <c r="BE456" s="49"/>
      <c r="BF456" s="49"/>
      <c r="BG456" s="49"/>
      <c r="BH456" s="49"/>
      <c r="BI456" s="49"/>
      <c r="BJ456" s="49"/>
      <c r="BK456" s="49"/>
      <c r="BL456" s="49"/>
      <c r="BM456" s="49"/>
      <c r="BN456" s="49"/>
      <c r="BO456" s="49"/>
      <c r="BP456" s="49"/>
      <c r="BQ456" s="49"/>
      <c r="BR456" s="49"/>
      <c r="BS456" s="49"/>
      <c r="BT456" s="49"/>
      <c r="BU456" s="49"/>
      <c r="BV456" s="49"/>
      <c r="BW456" s="49"/>
      <c r="BX456" s="49"/>
      <c r="BY456" s="49"/>
      <c r="BZ456" s="49"/>
      <c r="CA456" s="49"/>
      <c r="CB456" s="49"/>
      <c r="CC456" s="49"/>
      <c r="CD456" s="49"/>
      <c r="CE456" s="49"/>
      <c r="CF456" s="49"/>
      <c r="CG456" s="49"/>
      <c r="CH456" s="49"/>
      <c r="CI456" s="49"/>
      <c r="CJ456" s="49"/>
      <c r="CK456" s="49"/>
      <c r="CL456" s="49"/>
      <c r="CM456" s="49"/>
      <c r="CN456" s="49"/>
      <c r="CO456" s="49"/>
      <c r="CP456" s="49"/>
      <c r="CQ456" s="49"/>
      <c r="CR456" s="49"/>
      <c r="CS456" s="49"/>
      <c r="CT456" s="49"/>
      <c r="CU456" s="49"/>
      <c r="CV456" s="49"/>
      <c r="CW456" s="49"/>
      <c r="CX456" s="49"/>
      <c r="CY456" s="49"/>
      <c r="CZ456" s="49"/>
      <c r="DA456" s="49"/>
      <c r="DB456" s="49"/>
      <c r="DC456" s="49"/>
      <c r="DD456" s="49"/>
      <c r="DE456" s="49"/>
      <c r="DF456" s="49"/>
      <c r="DG456" s="49"/>
      <c r="DH456" s="49"/>
      <c r="DI456" s="49"/>
      <c r="DJ456" s="49"/>
      <c r="DK456" s="49"/>
      <c r="DL456" s="49"/>
      <c r="DM456" s="49"/>
      <c r="DN456" s="49"/>
      <c r="DO456" s="49"/>
      <c r="DP456" s="49"/>
      <c r="DQ456" s="49"/>
      <c r="DR456" s="49"/>
      <c r="DS456" s="49"/>
      <c r="DT456" s="49"/>
      <c r="DU456" s="49"/>
      <c r="DV456" s="49"/>
      <c r="DW456" s="49"/>
      <c r="DX456" s="49"/>
      <c r="DY456" s="49"/>
      <c r="DZ456" s="49"/>
      <c r="EA456" s="49"/>
      <c r="EB456" s="49"/>
      <c r="EC456" s="49"/>
      <c r="ED456" s="49"/>
      <c r="EE456" s="49"/>
      <c r="EF456" s="49"/>
      <c r="EG456" s="49"/>
      <c r="EH456" s="49"/>
      <c r="EI456" s="49"/>
      <c r="EJ456" s="49"/>
      <c r="EK456" s="49"/>
      <c r="EL456" s="49"/>
      <c r="EM456" s="49"/>
      <c r="EN456" s="49"/>
      <c r="EO456" s="49"/>
      <c r="EP456" s="49"/>
      <c r="EQ456" s="49"/>
      <c r="ER456" s="49"/>
      <c r="ES456" s="49"/>
      <c r="ET456" s="49"/>
      <c r="EU456" s="49"/>
    </row>
  </sheetData>
  <customSheetViews>
    <customSheetView guid="{1F32F36D-D56D-4D8C-BB18-90202C342A93}" showPageBreaks="1" showGridLines="0">
      <pane xSplit="5" ySplit="2" topLeftCell="F414" state="frozen"/>
      <selection activeCell="M403" sqref="M403"/>
      <pageMargins left="0.25" right="0.25" top="0.75" bottom="0.75" header="0.51180555555555496" footer="0.51180555555555496"/>
      <pageSetup scale="85" firstPageNumber="0" orientation="landscape" useFirstPageNumber="1" horizontalDpi="300" verticalDpi="300"/>
    </customSheetView>
  </customSheetViews>
  <conditionalFormatting sqref="A1:J34 L1:L453 CR1:AKZ1048576 G35:J65 A35:F366 J66 G67:J92 H93:H94 J93:J94 G95:J118 H119:H120 J119:J120 G121:J193 H194 J194 G195:J199 H200:H201 J200:J201 G202:J299 H300:H302 J300:J302 G303:J366 A367:J455 K454:L454 L455:L1048576 A456:H456 J456 A457:J1048576">
    <cfRule type="expression" dxfId="11" priority="13">
      <formula>MOD(ROW(),2)=0</formula>
    </cfRule>
  </conditionalFormatting>
  <conditionalFormatting sqref="B1:B1048576">
    <cfRule type="containsText" dxfId="10" priority="14" operator="containsText" text="2024 WA">
      <formula>NOT(ISERROR(SEARCH("2024 WA",B1)))</formula>
    </cfRule>
  </conditionalFormatting>
  <conditionalFormatting sqref="G93:G94">
    <cfRule type="expression" dxfId="9" priority="5">
      <formula>MOD(ROW(),2)=0</formula>
    </cfRule>
  </conditionalFormatting>
  <conditionalFormatting sqref="G119:G120">
    <cfRule type="expression" dxfId="8" priority="6">
      <formula>MOD(ROW(),2)=0</formula>
    </cfRule>
  </conditionalFormatting>
  <conditionalFormatting sqref="G200:G201">
    <cfRule type="expression" dxfId="7" priority="7">
      <formula>MOD(ROW(),2)=0</formula>
    </cfRule>
  </conditionalFormatting>
  <conditionalFormatting sqref="G300:G302">
    <cfRule type="expression" dxfId="6" priority="4">
      <formula>MOD(ROW(),2)=0</formula>
    </cfRule>
  </conditionalFormatting>
  <conditionalFormatting sqref="I93:I94">
    <cfRule type="expression" dxfId="5" priority="9">
      <formula>MOD(ROW(),2)=0</formula>
    </cfRule>
  </conditionalFormatting>
  <conditionalFormatting sqref="I119:I120">
    <cfRule type="expression" dxfId="4" priority="3">
      <formula>MOD(ROW(),2)=0</formula>
    </cfRule>
  </conditionalFormatting>
  <conditionalFormatting sqref="I200:I201">
    <cfRule type="expression" dxfId="3" priority="11">
      <formula>MOD(ROW(),2)=0</formula>
    </cfRule>
  </conditionalFormatting>
  <conditionalFormatting sqref="I300:I302">
    <cfRule type="expression" dxfId="2" priority="8">
      <formula>MOD(ROW(),2)=0</formula>
    </cfRule>
  </conditionalFormatting>
  <conditionalFormatting sqref="K6:K416">
    <cfRule type="cellIs" dxfId="1" priority="1" operator="lessThan">
      <formula>0.04</formula>
    </cfRule>
    <cfRule type="cellIs" dxfId="0" priority="2" operator="greaterThan">
      <formula>0.04</formula>
    </cfRule>
  </conditionalFormatting>
  <pageMargins left="0.25" right="0.25" top="0.75" bottom="0.75" header="0.51180555555555496" footer="0.51180555555555496"/>
  <pageSetup firstPageNumber="0" fitToHeight="0" orientation="landscape" useFirstPageNumber="1" r:id="rId1"/>
  <rowBreaks count="1" manualBreakCount="1">
    <brk id="4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455</vt:i4>
      </vt:variant>
    </vt:vector>
  </HeadingPairs>
  <TitlesOfParts>
    <vt:vector size="456" baseType="lpstr">
      <vt:lpstr>Budget</vt:lpstr>
      <vt:lpstr>Budget!Print_Titles</vt:lpstr>
      <vt:lpstr>Budget!Print_Titles_0</vt:lpstr>
      <vt:lpstr>Budget!Print_Titles_0_0</vt:lpstr>
      <vt:lpstr>Budget!Print_Titles_0_0_0</vt:lpstr>
      <vt:lpstr>Budget!Print_Titles_0_0_0_0</vt:lpstr>
      <vt:lpstr>Budget!Print_Titles_0_0_0_0_0</vt:lpstr>
      <vt:lpstr>Budget!Print_Titles_0_0_0_0_0_0</vt:lpstr>
      <vt:lpstr>Budget!Print_Titles_0_0_0_0_0_0_0</vt:lpstr>
      <vt:lpstr>Budget!Print_Titles_0_0_0_0_0_0_0_0</vt:lpstr>
      <vt:lpstr>Budget!Print_Titles_0_0_0_0_0_0_0_0_0</vt:lpstr>
      <vt:lpstr>Budget!Print_Titles_0_0_0_0_0_0_0_0_0_0</vt:lpstr>
      <vt:lpstr>Budget!Print_Titles_0_0_0_0_0_0_0_0_0_0_0</vt:lpstr>
      <vt:lpstr>Budget!Print_Titles_0_0_0_0_0_0_0_0_0_0_0_0</vt:lpstr>
      <vt:lpstr>Budget!Print_Titles_0_0_0_0_0_0_0_0_0_0_0_0_0</vt:lpstr>
      <vt:lpstr>Budget!Print_Titles_0_0_0_0_0_0_0_0_0_0_0_0_0_0</vt:lpstr>
      <vt:lpstr>Budget!Print_Titles_0_0_0_0_0_0_0_0_0_0_0_0_0_0_0</vt:lpstr>
      <vt:lpstr>Budget!Print_Titles_0_0_0_0_0_0_0_0_0_0_0_0_0_0_0_0</vt:lpstr>
      <vt:lpstr>Budget!Print_Titles_0_0_0_0_0_0_0_0_0_0_0_0_0_0_0_0_0</vt:lpstr>
      <vt:lpstr>Budget!Print_Titles_0_0_0_0_0_0_0_0_0_0_0_0_0_0_0_0_0_0</vt:lpstr>
      <vt:lpstr>Budget!Print_Titles_0_0_0_0_0_0_0_0_0_0_0_0_0_0_0_0_0_0_0</vt:lpstr>
      <vt:lpstr>Budget!Print_Titles_0_0_0_0_0_0_0_0_0_0_0_0_0_0_0_0_0_0_0_0</vt:lpstr>
      <vt:lpstr>Budget!Print_Titles_0_0_0_0_0_0_0_0_0_0_0_0_0_0_0_0_0_0_0_0_0</vt:lpstr>
      <vt:lpstr>Budget!Print_Titles_0_0_0_0_0_0_0_0_0_0_0_0_0_0_0_0_0_0_0_0_0_0</vt:lpstr>
      <vt:lpstr>Budget!Print_Titles_0_0_0_0_0_0_0_0_0_0_0_0_0_0_0_0_0_0_0_0_0_0_0</vt:lpstr>
      <vt:lpstr>Budget!Print_Titles_0_0_0_0_0_0_0_0_0_0_0_0_0_0_0_0_0_0_0_0_0_0_0_0</vt:lpstr>
      <vt:lpstr>Budget!Print_Titles_0_0_0_0_0_0_0_0_0_0_0_0_0_0_0_0_0_0_0_0_0_0_0_0_0</vt:lpstr>
      <vt:lpstr>Budget!Print_Titles_0_0_0_0_0_0_0_0_0_0_0_0_0_0_0_0_0_0_0_0_0_0_0_0_0_0</vt:lpstr>
      <vt:lpstr>Budget!Print_Titles_0_0_0_0_0_0_0_0_0_0_0_0_0_0_0_0_0_0_0_0_0_0_0_0_0_0_0</vt:lpstr>
      <vt:lpstr>Budget!Print_Titles_0_0_0_0_0_0_0_0_0_0_0_0_0_0_0_0_0_0_0_0_0_0_0_0_0_0_0_0</vt:lpstr>
      <vt:lpstr>Budget!Print_Titles_0_0_0_0_0_0_0_0_0_0_0_0_0_0_0_0_0_0_0_0_0_0_0_0_0_0_0_0_0</vt:lpstr>
      <vt:lpstr>Budget!Print_Titles_0_0_0_0_0_0_0_0_0_0_0_0_0_0_0_0_0_0_0_0_0_0_0_0_0_0_0_0_0_0</vt:lpstr>
      <vt:lpstr>Budget!Print_Titles_0_0_0_0_0_0_0_0_0_0_0_0_0_0_0_0_0_0_0_0_0_0_0_0_0_0_0_0_0_0_0</vt:lpstr>
      <vt:lpstr>Budget!Print_Titles_0_0_0_0_0_0_0_0_0_0_0_0_0_0_0_0_0_0_0_0_0_0_0_0_0_0_0_0_0_0_0_0</vt:lpstr>
      <vt:lpstr>Budget!Print_Titles_0_0_0_0_0_0_0_0_0_0_0_0_0_0_0_0_0_0_0_0_0_0_0_0_0_0_0_0_0_0_0_0_0</vt:lpstr>
      <vt:lpstr>Budget!Print_Titles_0_0_0_0_0_0_0_0_0_0_0_0_0_0_0_0_0_0_0_0_0_0_0_0_0_0_0_0_0_0_0_0_0_0</vt:lpstr>
      <vt:lpstr>Budget!Print_Titles_0_0_0_0_0_0_0_0_0_0_0_0_0_0_0_0_0_0_0_0_0_0_0_0_0_0_0_0_0_0_0_0_0_0_0</vt:lpstr>
      <vt:lpstr>Budget!Print_Titles_0_0_0_0_0_0_0_0_0_0_0_0_0_0_0_0_0_0_0_0_0_0_0_0_0_0_0_0_0_0_0_0_0_0_0_0</vt:lpstr>
      <vt:lpstr>Budget!Print_Titles_0_0_0_0_0_0_0_0_0_0_0_0_0_0_0_0_0_0_0_0_0_0_0_0_0_0_0_0_0_0_0_0_0_0_0_0_0</vt:lpstr>
      <vt:lpstr>Budget!Print_Titles_0_0_0_0_0_0_0_0_0_0_0_0_0_0_0_0_0_0_0_0_0_0_0_0_0_0_0_0_0_0_0_0_0_0_0_0_0_0</vt:lpstr>
      <vt:lpstr>Budget!Print_Titles_0_0_0_0_0_0_0_0_0_0_0_0_0_0_0_0_0_0_0_0_0_0_0_0_0_0_0_0_0_0_0_0_0_0_0_0_0_0_0</vt:lpstr>
      <vt:lpstr>Budget!Print_Titles_0_0_0_0_0_0_0_0_0_0_0_0_0_0_0_0_0_0_0_0_0_0_0_0_0_0_0_0_0_0_0_0_0_0_0_0_0_0_0_0</vt:lpstr>
      <vt:lpstr>Budget!Print_Titles_0_0_0_0_0_0_0_0_0_0_0_0_0_0_0_0_0_0_0_0_0_0_0_0_0_0_0_0_0_0_0_0_0_0_0_0_0_0_0_0_0</vt:lpstr>
      <vt:lpstr>Budget!Print_Titles_0_0_0_0_0_0_0_0_0_0_0_0_0_0_0_0_0_0_0_0_0_0_0_0_0_0_0_0_0_0_0_0_0_0_0_0_0_0_0_0_0_0</vt:lpstr>
      <vt:lpstr>Budget!Print_Titles_0_0_0_0_0_0_0_0_0_0_0_0_0_0_0_0_0_0_0_0_0_0_0_0_0_0_0_0_0_0_0_0_0_0_0_0_0_0_0_0_0_0_0</vt:lpstr>
      <vt:lpstr>Budget!Print_Titles_0_0_0_0_0_0_0_0_0_0_0_0_0_0_0_0_0_0_0_0_0_0_0_0_0_0_0_0_0_0_0_0_0_0_0_0_0_0_0_0_0_0_0_0</vt:lpstr>
      <vt:lpstr>Budget!QB_COLUMN_59200</vt:lpstr>
      <vt:lpstr>Budget!QB_COLUMN_76210</vt:lpstr>
      <vt:lpstr>Budget!QB_DATA_10</vt:lpstr>
      <vt:lpstr>Budget!QB_DATA_11</vt:lpstr>
      <vt:lpstr>Budget!QB_DATA_12</vt:lpstr>
      <vt:lpstr>Budget!QB_DATA_14</vt:lpstr>
      <vt:lpstr>Budget!QB_DATA_15</vt:lpstr>
      <vt:lpstr>Budget!QB_DATA_18</vt:lpstr>
      <vt:lpstr>Budget!QB_DATA_3</vt:lpstr>
      <vt:lpstr>Budget!QB_DATA_4</vt:lpstr>
      <vt:lpstr>Budget!QB_DATA_5</vt:lpstr>
      <vt:lpstr>Budget!QB_DATA_6</vt:lpstr>
      <vt:lpstr>Budget!QB_DATA_8</vt:lpstr>
      <vt:lpstr>Budget!QB_DATA_9</vt:lpstr>
      <vt:lpstr>Budget!QB_ROW_100250</vt:lpstr>
      <vt:lpstr>Budget!QB_ROW_101250</vt:lpstr>
      <vt:lpstr>Budget!QB_ROW_102250</vt:lpstr>
      <vt:lpstr>Budget!QB_ROW_103250</vt:lpstr>
      <vt:lpstr>Budget!QB_ROW_104250</vt:lpstr>
      <vt:lpstr>Budget!QB_ROW_105250</vt:lpstr>
      <vt:lpstr>Budget!QB_ROW_106250</vt:lpstr>
      <vt:lpstr>Budget!QB_ROW_107250</vt:lpstr>
      <vt:lpstr>Budget!QB_ROW_108250</vt:lpstr>
      <vt:lpstr>Budget!QB_ROW_109250</vt:lpstr>
      <vt:lpstr>Budget!QB_ROW_110250</vt:lpstr>
      <vt:lpstr>Budget!QB_ROW_111250</vt:lpstr>
      <vt:lpstr>Budget!QB_ROW_112250</vt:lpstr>
      <vt:lpstr>Budget!QB_ROW_11250</vt:lpstr>
      <vt:lpstr>Budget!QB_ROW_113250</vt:lpstr>
      <vt:lpstr>Budget!QB_ROW_114250</vt:lpstr>
      <vt:lpstr>Budget!QB_ROW_115250</vt:lpstr>
      <vt:lpstr>Budget!QB_ROW_116250</vt:lpstr>
      <vt:lpstr>Budget!QB_ROW_117250</vt:lpstr>
      <vt:lpstr>Budget!QB_ROW_118250</vt:lpstr>
      <vt:lpstr>Budget!QB_ROW_119250</vt:lpstr>
      <vt:lpstr>Budget!QB_ROW_120250</vt:lpstr>
      <vt:lpstr>Budget!QB_ROW_121250</vt:lpstr>
      <vt:lpstr>Budget!QB_ROW_122250</vt:lpstr>
      <vt:lpstr>Budget!QB_ROW_12250</vt:lpstr>
      <vt:lpstr>Budget!QB_ROW_123250</vt:lpstr>
      <vt:lpstr>Budget!QB_ROW_124250</vt:lpstr>
      <vt:lpstr>Budget!QB_ROW_125250</vt:lpstr>
      <vt:lpstr>Budget!QB_ROW_126250</vt:lpstr>
      <vt:lpstr>Budget!QB_ROW_127250</vt:lpstr>
      <vt:lpstr>Budget!QB_ROW_128250</vt:lpstr>
      <vt:lpstr>Budget!QB_ROW_129250</vt:lpstr>
      <vt:lpstr>Budget!QB_ROW_130250</vt:lpstr>
      <vt:lpstr>Budget!QB_ROW_131250</vt:lpstr>
      <vt:lpstr>Budget!QB_ROW_132250</vt:lpstr>
      <vt:lpstr>Budget!QB_ROW_13250</vt:lpstr>
      <vt:lpstr>Budget!QB_ROW_133250</vt:lpstr>
      <vt:lpstr>Budget!QB_ROW_134250</vt:lpstr>
      <vt:lpstr>Budget!QB_ROW_135250</vt:lpstr>
      <vt:lpstr>Budget!QB_ROW_136250</vt:lpstr>
      <vt:lpstr>Budget!QB_ROW_137250</vt:lpstr>
      <vt:lpstr>Budget!QB_ROW_138250</vt:lpstr>
      <vt:lpstr>Budget!QB_ROW_139250</vt:lpstr>
      <vt:lpstr>Budget!QB_ROW_140250</vt:lpstr>
      <vt:lpstr>Budget!QB_ROW_142250</vt:lpstr>
      <vt:lpstr>Budget!QB_ROW_14250</vt:lpstr>
      <vt:lpstr>Budget!QB_ROW_143250</vt:lpstr>
      <vt:lpstr>Budget!QB_ROW_144250</vt:lpstr>
      <vt:lpstr>Budget!QB_ROW_145250</vt:lpstr>
      <vt:lpstr>Budget!QB_ROW_146250</vt:lpstr>
      <vt:lpstr>Budget!QB_ROW_147250</vt:lpstr>
      <vt:lpstr>Budget!QB_ROW_148250</vt:lpstr>
      <vt:lpstr>Budget!QB_ROW_149250</vt:lpstr>
      <vt:lpstr>Budget!QB_ROW_150250</vt:lpstr>
      <vt:lpstr>Budget!QB_ROW_151250</vt:lpstr>
      <vt:lpstr>Budget!QB_ROW_152250</vt:lpstr>
      <vt:lpstr>Budget!QB_ROW_15250</vt:lpstr>
      <vt:lpstr>Budget!QB_ROW_153250</vt:lpstr>
      <vt:lpstr>Budget!QB_ROW_154250</vt:lpstr>
      <vt:lpstr>Budget!QB_ROW_155250</vt:lpstr>
      <vt:lpstr>Budget!QB_ROW_156250</vt:lpstr>
      <vt:lpstr>Budget!QB_ROW_157250</vt:lpstr>
      <vt:lpstr>Budget!QB_ROW_158250</vt:lpstr>
      <vt:lpstr>Budget!QB_ROW_159250</vt:lpstr>
      <vt:lpstr>Budget!QB_ROW_160250</vt:lpstr>
      <vt:lpstr>Budget!QB_ROW_161250</vt:lpstr>
      <vt:lpstr>Budget!QB_ROW_162250</vt:lpstr>
      <vt:lpstr>Budget!QB_ROW_16250</vt:lpstr>
      <vt:lpstr>Budget!QB_ROW_163250</vt:lpstr>
      <vt:lpstr>Budget!QB_ROW_164250</vt:lpstr>
      <vt:lpstr>Budget!QB_ROW_165250</vt:lpstr>
      <vt:lpstr>Budget!QB_ROW_166250</vt:lpstr>
      <vt:lpstr>Budget!QB_ROW_167250</vt:lpstr>
      <vt:lpstr>Budget!QB_ROW_168250</vt:lpstr>
      <vt:lpstr>Budget!QB_ROW_169250</vt:lpstr>
      <vt:lpstr>Budget!QB_ROW_170250</vt:lpstr>
      <vt:lpstr>Budget!QB_ROW_171250</vt:lpstr>
      <vt:lpstr>Budget!QB_ROW_172250</vt:lpstr>
      <vt:lpstr>Budget!QB_ROW_17250</vt:lpstr>
      <vt:lpstr>Budget!QB_ROW_173250</vt:lpstr>
      <vt:lpstr>Budget!QB_ROW_175250</vt:lpstr>
      <vt:lpstr>Budget!QB_ROW_176250</vt:lpstr>
      <vt:lpstr>Budget!QB_ROW_177250</vt:lpstr>
      <vt:lpstr>Budget!QB_ROW_178250</vt:lpstr>
      <vt:lpstr>Budget!QB_ROW_179250</vt:lpstr>
      <vt:lpstr>Budget!QB_ROW_180250</vt:lpstr>
      <vt:lpstr>Budget!QB_ROW_181250</vt:lpstr>
      <vt:lpstr>Budget!QB_ROW_182250</vt:lpstr>
      <vt:lpstr>Budget!QB_ROW_18250</vt:lpstr>
      <vt:lpstr>Budget!QB_ROW_183250</vt:lpstr>
      <vt:lpstr>Budget!QB_ROW_184250</vt:lpstr>
      <vt:lpstr>Budget!QB_ROW_186250</vt:lpstr>
      <vt:lpstr>Budget!QB_ROW_188250</vt:lpstr>
      <vt:lpstr>Budget!QB_ROW_189250</vt:lpstr>
      <vt:lpstr>Budget!QB_ROW_190250</vt:lpstr>
      <vt:lpstr>Budget!QB_ROW_191250</vt:lpstr>
      <vt:lpstr>Budget!QB_ROW_192250</vt:lpstr>
      <vt:lpstr>Budget!QB_ROW_19250</vt:lpstr>
      <vt:lpstr>Budget!QB_ROW_193250</vt:lpstr>
      <vt:lpstr>Budget!QB_ROW_194250</vt:lpstr>
      <vt:lpstr>Budget!QB_ROW_196250</vt:lpstr>
      <vt:lpstr>Budget!QB_ROW_197250</vt:lpstr>
      <vt:lpstr>Budget!QB_ROW_198250</vt:lpstr>
      <vt:lpstr>Budget!QB_ROW_199250</vt:lpstr>
      <vt:lpstr>Budget!QB_ROW_200250</vt:lpstr>
      <vt:lpstr>Budget!QB_ROW_201250</vt:lpstr>
      <vt:lpstr>Budget!QB_ROW_202250</vt:lpstr>
      <vt:lpstr>Budget!QB_ROW_20250</vt:lpstr>
      <vt:lpstr>Budget!QB_ROW_203250</vt:lpstr>
      <vt:lpstr>Budget!QB_ROW_204250</vt:lpstr>
      <vt:lpstr>Budget!QB_ROW_205250</vt:lpstr>
      <vt:lpstr>Budget!QB_ROW_206250</vt:lpstr>
      <vt:lpstr>Budget!QB_ROW_207250</vt:lpstr>
      <vt:lpstr>Budget!QB_ROW_208250</vt:lpstr>
      <vt:lpstr>Budget!QB_ROW_209250</vt:lpstr>
      <vt:lpstr>Budget!QB_ROW_210250</vt:lpstr>
      <vt:lpstr>Budget!QB_ROW_211250</vt:lpstr>
      <vt:lpstr>Budget!QB_ROW_212250</vt:lpstr>
      <vt:lpstr>Budget!QB_ROW_21250</vt:lpstr>
      <vt:lpstr>Budget!QB_ROW_21312</vt:lpstr>
      <vt:lpstr>Budget!QB_ROW_213250</vt:lpstr>
      <vt:lpstr>Budget!QB_ROW_214250</vt:lpstr>
      <vt:lpstr>Budget!QB_ROW_215250</vt:lpstr>
      <vt:lpstr>Budget!QB_ROW_216250</vt:lpstr>
      <vt:lpstr>Budget!QB_ROW_217250</vt:lpstr>
      <vt:lpstr>Budget!QB_ROW_218250</vt:lpstr>
      <vt:lpstr>Budget!QB_ROW_219250</vt:lpstr>
      <vt:lpstr>Budget!QB_ROW_220250</vt:lpstr>
      <vt:lpstr>Budget!QB_ROW_221250</vt:lpstr>
      <vt:lpstr>Budget!QB_ROW_222250</vt:lpstr>
      <vt:lpstr>Budget!QB_ROW_22250</vt:lpstr>
      <vt:lpstr>Budget!QB_ROW_223250</vt:lpstr>
      <vt:lpstr>Budget!QB_ROW_225250</vt:lpstr>
      <vt:lpstr>Budget!QB_ROW_226250</vt:lpstr>
      <vt:lpstr>Budget!QB_ROW_227250</vt:lpstr>
      <vt:lpstr>Budget!QB_ROW_228250</vt:lpstr>
      <vt:lpstr>Budget!QB_ROW_230250</vt:lpstr>
      <vt:lpstr>Budget!QB_ROW_231250</vt:lpstr>
      <vt:lpstr>Budget!QB_ROW_232250</vt:lpstr>
      <vt:lpstr>Budget!QB_ROW_233250</vt:lpstr>
      <vt:lpstr>Budget!QB_ROW_234250</vt:lpstr>
      <vt:lpstr>Budget!QB_ROW_235250</vt:lpstr>
      <vt:lpstr>Budget!QB_ROW_236250</vt:lpstr>
      <vt:lpstr>Budget!QB_ROW_237250</vt:lpstr>
      <vt:lpstr>Budget!QB_ROW_238250</vt:lpstr>
      <vt:lpstr>Budget!QB_ROW_239250</vt:lpstr>
      <vt:lpstr>Budget!QB_ROW_240250</vt:lpstr>
      <vt:lpstr>Budget!QB_ROW_241250</vt:lpstr>
      <vt:lpstr>Budget!QB_ROW_242250</vt:lpstr>
      <vt:lpstr>Budget!QB_ROW_24250</vt:lpstr>
      <vt:lpstr>Budget!QB_ROW_243250</vt:lpstr>
      <vt:lpstr>Budget!QB_ROW_244250</vt:lpstr>
      <vt:lpstr>Budget!QB_ROW_245250</vt:lpstr>
      <vt:lpstr>Budget!QB_ROW_246250</vt:lpstr>
      <vt:lpstr>Budget!QB_ROW_247250</vt:lpstr>
      <vt:lpstr>Budget!QB_ROW_248250</vt:lpstr>
      <vt:lpstr>Budget!QB_ROW_249250</vt:lpstr>
      <vt:lpstr>Budget!QB_ROW_250250</vt:lpstr>
      <vt:lpstr>Budget!QB_ROW_251250</vt:lpstr>
      <vt:lpstr>Budget!QB_ROW_25250</vt:lpstr>
      <vt:lpstr>Budget!QB_ROW_253250</vt:lpstr>
      <vt:lpstr>Budget!QB_ROW_254250</vt:lpstr>
      <vt:lpstr>Budget!QB_ROW_255250</vt:lpstr>
      <vt:lpstr>Budget!QB_ROW_256250</vt:lpstr>
      <vt:lpstr>Budget!QB_ROW_257250</vt:lpstr>
      <vt:lpstr>Budget!QB_ROW_258250</vt:lpstr>
      <vt:lpstr>Budget!QB_ROW_259250</vt:lpstr>
      <vt:lpstr>Budget!QB_ROW_260250</vt:lpstr>
      <vt:lpstr>Budget!QB_ROW_26250</vt:lpstr>
      <vt:lpstr>Budget!QB_ROW_265230</vt:lpstr>
      <vt:lpstr>Budget!QB_ROW_266230</vt:lpstr>
      <vt:lpstr>Budget!QB_ROW_267230</vt:lpstr>
      <vt:lpstr>Budget!QB_ROW_268230</vt:lpstr>
      <vt:lpstr>Budget!QB_ROW_269230</vt:lpstr>
      <vt:lpstr>Budget!QB_ROW_27250</vt:lpstr>
      <vt:lpstr>Budget!QB_ROW_274250</vt:lpstr>
      <vt:lpstr>Budget!QB_ROW_276250</vt:lpstr>
      <vt:lpstr>Budget!QB_ROW_277250</vt:lpstr>
      <vt:lpstr>Budget!QB_ROW_282240</vt:lpstr>
      <vt:lpstr>Budget!QB_ROW_28250</vt:lpstr>
      <vt:lpstr>Budget!QB_ROW_284240</vt:lpstr>
      <vt:lpstr>Budget!QB_ROW_285240</vt:lpstr>
      <vt:lpstr>Budget!QB_ROW_286240</vt:lpstr>
      <vt:lpstr>Budget!QB_ROW_287240</vt:lpstr>
      <vt:lpstr>Budget!QB_ROW_288240</vt:lpstr>
      <vt:lpstr>Budget!QB_ROW_289240</vt:lpstr>
      <vt:lpstr>Budget!QB_ROW_290240</vt:lpstr>
      <vt:lpstr>Budget!QB_ROW_291240</vt:lpstr>
      <vt:lpstr>Budget!QB_ROW_292240</vt:lpstr>
      <vt:lpstr>Budget!QB_ROW_29250</vt:lpstr>
      <vt:lpstr>Budget!QB_ROW_293240</vt:lpstr>
      <vt:lpstr>Budget!QB_ROW_294240</vt:lpstr>
      <vt:lpstr>Budget!QB_ROW_297240</vt:lpstr>
      <vt:lpstr>Budget!QB_ROW_299240</vt:lpstr>
      <vt:lpstr>Budget!QB_ROW_302240</vt:lpstr>
      <vt:lpstr>Budget!QB_ROW_30250</vt:lpstr>
      <vt:lpstr>Budget!QB_ROW_303240</vt:lpstr>
      <vt:lpstr>Budget!QB_ROW_305240</vt:lpstr>
      <vt:lpstr>Budget!QB_ROW_306240</vt:lpstr>
      <vt:lpstr>Budget!QB_ROW_308240</vt:lpstr>
      <vt:lpstr>Budget!QB_ROW_310240</vt:lpstr>
      <vt:lpstr>Budget!QB_ROW_31250</vt:lpstr>
      <vt:lpstr>Budget!QB_ROW_315240</vt:lpstr>
      <vt:lpstr>Budget!QB_ROW_317240</vt:lpstr>
      <vt:lpstr>Budget!QB_ROW_318240</vt:lpstr>
      <vt:lpstr>Budget!QB_ROW_320240</vt:lpstr>
      <vt:lpstr>Budget!QB_ROW_32250</vt:lpstr>
      <vt:lpstr>Budget!QB_ROW_33250</vt:lpstr>
      <vt:lpstr>Budget!QB_ROW_34250</vt:lpstr>
      <vt:lpstr>Budget!QB_ROW_350230</vt:lpstr>
      <vt:lpstr>Budget!QB_ROW_351230</vt:lpstr>
      <vt:lpstr>Budget!QB_ROW_35250</vt:lpstr>
      <vt:lpstr>Budget!QB_ROW_356250</vt:lpstr>
      <vt:lpstr>Budget!QB_ROW_358030</vt:lpstr>
      <vt:lpstr>Budget!QB_ROW_358330</vt:lpstr>
      <vt:lpstr>Budget!QB_ROW_359020</vt:lpstr>
      <vt:lpstr>Budget!QB_ROW_359320</vt:lpstr>
      <vt:lpstr>Budget!QB_ROW_360020</vt:lpstr>
      <vt:lpstr>Budget!QB_ROW_360320</vt:lpstr>
      <vt:lpstr>Budget!QB_ROW_361040</vt:lpstr>
      <vt:lpstr>Budget!QB_ROW_361340</vt:lpstr>
      <vt:lpstr>Budget!QB_ROW_362040</vt:lpstr>
      <vt:lpstr>Budget!QB_ROW_362340</vt:lpstr>
      <vt:lpstr>Budget!QB_ROW_36250</vt:lpstr>
      <vt:lpstr>Budget!QB_ROW_363040</vt:lpstr>
      <vt:lpstr>Budget!QB_ROW_363340</vt:lpstr>
      <vt:lpstr>Budget!QB_ROW_364040</vt:lpstr>
      <vt:lpstr>Budget!QB_ROW_364340</vt:lpstr>
      <vt:lpstr>Budget!QB_ROW_365040</vt:lpstr>
      <vt:lpstr>Budget!QB_ROW_365340</vt:lpstr>
      <vt:lpstr>Budget!QB_ROW_366040</vt:lpstr>
      <vt:lpstr>Budget!QB_ROW_366340</vt:lpstr>
      <vt:lpstr>Budget!QB_ROW_367040</vt:lpstr>
      <vt:lpstr>Budget!QB_ROW_367340</vt:lpstr>
      <vt:lpstr>Budget!QB_ROW_368040</vt:lpstr>
      <vt:lpstr>Budget!QB_ROW_368340</vt:lpstr>
      <vt:lpstr>Budget!QB_ROW_369040</vt:lpstr>
      <vt:lpstr>Budget!QB_ROW_369340</vt:lpstr>
      <vt:lpstr>Budget!QB_ROW_370040</vt:lpstr>
      <vt:lpstr>Budget!QB_ROW_370340</vt:lpstr>
      <vt:lpstr>Budget!QB_ROW_371040</vt:lpstr>
      <vt:lpstr>Budget!QB_ROW_371340</vt:lpstr>
      <vt:lpstr>Budget!QB_ROW_372040</vt:lpstr>
      <vt:lpstr>Budget!QB_ROW_372250</vt:lpstr>
      <vt:lpstr>Budget!QB_ROW_372340</vt:lpstr>
      <vt:lpstr>Budget!QB_ROW_37250</vt:lpstr>
      <vt:lpstr>Budget!QB_ROW_373040</vt:lpstr>
      <vt:lpstr>Budget!QB_ROW_373340</vt:lpstr>
      <vt:lpstr>Budget!QB_ROW_374040</vt:lpstr>
      <vt:lpstr>Budget!QB_ROW_374340</vt:lpstr>
      <vt:lpstr>Budget!QB_ROW_375040</vt:lpstr>
      <vt:lpstr>Budget!QB_ROW_375340</vt:lpstr>
      <vt:lpstr>Budget!QB_ROW_376040</vt:lpstr>
      <vt:lpstr>Budget!QB_ROW_376340</vt:lpstr>
      <vt:lpstr>Budget!QB_ROW_377040</vt:lpstr>
      <vt:lpstr>Budget!QB_ROW_377340</vt:lpstr>
      <vt:lpstr>Budget!QB_ROW_378040</vt:lpstr>
      <vt:lpstr>Budget!QB_ROW_378340</vt:lpstr>
      <vt:lpstr>Budget!QB_ROW_379040</vt:lpstr>
      <vt:lpstr>Budget!QB_ROW_379340</vt:lpstr>
      <vt:lpstr>Budget!QB_ROW_380040</vt:lpstr>
      <vt:lpstr>Budget!QB_ROW_380340</vt:lpstr>
      <vt:lpstr>Budget!QB_ROW_381040</vt:lpstr>
      <vt:lpstr>Budget!QB_ROW_381340</vt:lpstr>
      <vt:lpstr>Budget!QB_ROW_382040</vt:lpstr>
      <vt:lpstr>Budget!QB_ROW_382340</vt:lpstr>
      <vt:lpstr>Budget!QB_ROW_38250</vt:lpstr>
      <vt:lpstr>Budget!QB_ROW_383040</vt:lpstr>
      <vt:lpstr>Budget!QB_ROW_383340</vt:lpstr>
      <vt:lpstr>Budget!QB_ROW_384040</vt:lpstr>
      <vt:lpstr>Budget!QB_ROW_384340</vt:lpstr>
      <vt:lpstr>Budget!QB_ROW_385040</vt:lpstr>
      <vt:lpstr>Budget!QB_ROW_385340</vt:lpstr>
      <vt:lpstr>Budget!QB_ROW_386040</vt:lpstr>
      <vt:lpstr>Budget!QB_ROW_386340</vt:lpstr>
      <vt:lpstr>Budget!QB_ROW_387040</vt:lpstr>
      <vt:lpstr>Budget!QB_ROW_387340</vt:lpstr>
      <vt:lpstr>Budget!QB_ROW_388040</vt:lpstr>
      <vt:lpstr>Budget!QB_ROW_388340</vt:lpstr>
      <vt:lpstr>Budget!QB_ROW_389040</vt:lpstr>
      <vt:lpstr>Budget!QB_ROW_389340</vt:lpstr>
      <vt:lpstr>Budget!QB_ROW_390040</vt:lpstr>
      <vt:lpstr>Budget!QB_ROW_390340</vt:lpstr>
      <vt:lpstr>Budget!QB_ROW_391040</vt:lpstr>
      <vt:lpstr>Budget!QB_ROW_391340</vt:lpstr>
      <vt:lpstr>Budget!QB_ROW_39250</vt:lpstr>
      <vt:lpstr>Budget!QB_ROW_394040</vt:lpstr>
      <vt:lpstr>Budget!QB_ROW_394340</vt:lpstr>
      <vt:lpstr>Budget!QB_ROW_395020</vt:lpstr>
      <vt:lpstr>Budget!QB_ROW_395320</vt:lpstr>
      <vt:lpstr>Budget!QB_ROW_398250</vt:lpstr>
      <vt:lpstr>Budget!QB_ROW_399250</vt:lpstr>
      <vt:lpstr>Budget!QB_ROW_400250</vt:lpstr>
      <vt:lpstr>Budget!QB_ROW_401020</vt:lpstr>
      <vt:lpstr>Budget!QB_ROW_401320</vt:lpstr>
      <vt:lpstr>Budget!QB_ROW_40250</vt:lpstr>
      <vt:lpstr>Budget!QB_ROW_403020</vt:lpstr>
      <vt:lpstr>Budget!QB_ROW_403320</vt:lpstr>
      <vt:lpstr>Budget!QB_ROW_409030</vt:lpstr>
      <vt:lpstr>Budget!QB_ROW_409330</vt:lpstr>
      <vt:lpstr>Budget!QB_ROW_41250</vt:lpstr>
      <vt:lpstr>Budget!QB_ROW_415030</vt:lpstr>
      <vt:lpstr>Budget!QB_ROW_415330</vt:lpstr>
      <vt:lpstr>Budget!QB_ROW_419030</vt:lpstr>
      <vt:lpstr>Budget!QB_ROW_419330</vt:lpstr>
      <vt:lpstr>Budget!QB_ROW_420030</vt:lpstr>
      <vt:lpstr>Budget!QB_ROW_420330</vt:lpstr>
      <vt:lpstr>Budget!QB_ROW_421030</vt:lpstr>
      <vt:lpstr>Budget!QB_ROW_421330</vt:lpstr>
      <vt:lpstr>Budget!QB_ROW_42250</vt:lpstr>
      <vt:lpstr>Budget!QB_ROW_423030</vt:lpstr>
      <vt:lpstr>Budget!QB_ROW_423330</vt:lpstr>
      <vt:lpstr>Budget!QB_ROW_43250</vt:lpstr>
      <vt:lpstr>Budget!QB_ROW_434030</vt:lpstr>
      <vt:lpstr>Budget!QB_ROW_434330</vt:lpstr>
      <vt:lpstr>Budget!QB_ROW_435030</vt:lpstr>
      <vt:lpstr>Budget!QB_ROW_435330</vt:lpstr>
      <vt:lpstr>Budget!QB_ROW_438250</vt:lpstr>
      <vt:lpstr>Budget!QB_ROW_439250</vt:lpstr>
      <vt:lpstr>Budget!QB_ROW_440250</vt:lpstr>
      <vt:lpstr>Budget!QB_ROW_441250</vt:lpstr>
      <vt:lpstr>Budget!QB_ROW_442320</vt:lpstr>
      <vt:lpstr>Budget!QB_ROW_44250</vt:lpstr>
      <vt:lpstr>Budget!QB_ROW_45250</vt:lpstr>
      <vt:lpstr>Budget!QB_ROW_456240</vt:lpstr>
      <vt:lpstr>Budget!QB_ROW_461250</vt:lpstr>
      <vt:lpstr>Budget!QB_ROW_46250</vt:lpstr>
      <vt:lpstr>Budget!QB_ROW_463240</vt:lpstr>
      <vt:lpstr>Budget!QB_ROW_464250</vt:lpstr>
      <vt:lpstr>Budget!QB_ROW_465250</vt:lpstr>
      <vt:lpstr>Budget!QB_ROW_47250</vt:lpstr>
      <vt:lpstr>Budget!QB_ROW_48250</vt:lpstr>
      <vt:lpstr>Budget!QB_ROW_483250</vt:lpstr>
      <vt:lpstr>Budget!QB_ROW_490250</vt:lpstr>
      <vt:lpstr>Budget!QB_ROW_49250</vt:lpstr>
      <vt:lpstr>Budget!QB_ROW_496240</vt:lpstr>
      <vt:lpstr>Budget!QB_ROW_50250</vt:lpstr>
      <vt:lpstr>Budget!QB_ROW_510030</vt:lpstr>
      <vt:lpstr>Budget!QB_ROW_510330</vt:lpstr>
      <vt:lpstr>Budget!QB_ROW_512250</vt:lpstr>
      <vt:lpstr>Budget!QB_ROW_51250</vt:lpstr>
      <vt:lpstr>Budget!QB_ROW_514250</vt:lpstr>
      <vt:lpstr>Budget!QB_ROW_518250</vt:lpstr>
      <vt:lpstr>Budget!QB_ROW_52250</vt:lpstr>
      <vt:lpstr>Budget!QB_ROW_530250</vt:lpstr>
      <vt:lpstr>Budget!QB_ROW_531250</vt:lpstr>
      <vt:lpstr>Budget!QB_ROW_53250</vt:lpstr>
      <vt:lpstr>Budget!QB_ROW_536240</vt:lpstr>
      <vt:lpstr>Budget!QB_ROW_540250</vt:lpstr>
      <vt:lpstr>Budget!QB_ROW_54250</vt:lpstr>
      <vt:lpstr>Budget!QB_ROW_545240</vt:lpstr>
      <vt:lpstr>Budget!QB_ROW_546250</vt:lpstr>
      <vt:lpstr>Budget!QB_ROW_55250</vt:lpstr>
      <vt:lpstr>Budget!QB_ROW_56250</vt:lpstr>
      <vt:lpstr>Budget!QB_ROW_564250</vt:lpstr>
      <vt:lpstr>Budget!QB_ROW_57250</vt:lpstr>
      <vt:lpstr>Budget!QB_ROW_573250</vt:lpstr>
      <vt:lpstr>Budget!QB_ROW_575250</vt:lpstr>
      <vt:lpstr>Budget!QB_ROW_580250</vt:lpstr>
      <vt:lpstr>Budget!QB_ROW_58250</vt:lpstr>
      <vt:lpstr>Budget!QB_ROW_586240</vt:lpstr>
      <vt:lpstr>Budget!QB_ROW_60250</vt:lpstr>
      <vt:lpstr>Budget!QB_ROW_61250</vt:lpstr>
      <vt:lpstr>Budget!QB_ROW_62250</vt:lpstr>
      <vt:lpstr>Budget!QB_ROW_64250</vt:lpstr>
      <vt:lpstr>Budget!QB_ROW_65250</vt:lpstr>
      <vt:lpstr>Budget!QB_ROW_66250</vt:lpstr>
      <vt:lpstr>Budget!QB_ROW_67250</vt:lpstr>
      <vt:lpstr>Budget!QB_ROW_68250</vt:lpstr>
      <vt:lpstr>Budget!QB_ROW_69250</vt:lpstr>
      <vt:lpstr>Budget!QB_ROW_70250</vt:lpstr>
      <vt:lpstr>Budget!QB_ROW_71250</vt:lpstr>
      <vt:lpstr>Budget!QB_ROW_72250</vt:lpstr>
      <vt:lpstr>Budget!QB_ROW_73250</vt:lpstr>
      <vt:lpstr>Budget!QB_ROW_74250</vt:lpstr>
      <vt:lpstr>Budget!QB_ROW_75250</vt:lpstr>
      <vt:lpstr>Budget!QB_ROW_76250</vt:lpstr>
      <vt:lpstr>Budget!QB_ROW_77250</vt:lpstr>
      <vt:lpstr>Budget!QB_ROW_78250</vt:lpstr>
      <vt:lpstr>Budget!QB_ROW_79250</vt:lpstr>
      <vt:lpstr>Budget!QB_ROW_80250</vt:lpstr>
      <vt:lpstr>Budget!QB_ROW_82250</vt:lpstr>
      <vt:lpstr>Budget!QB_ROW_83250</vt:lpstr>
      <vt:lpstr>Budget!QB_ROW_84250</vt:lpstr>
      <vt:lpstr>Budget!QB_ROW_86250</vt:lpstr>
      <vt:lpstr>Budget!QB_ROW_87250</vt:lpstr>
      <vt:lpstr>Budget!QB_ROW_89250</vt:lpstr>
      <vt:lpstr>Budget!QB_ROW_90250</vt:lpstr>
      <vt:lpstr>Budget!QB_ROW_91250</vt:lpstr>
      <vt:lpstr>Budget!QB_ROW_92250</vt:lpstr>
      <vt:lpstr>Budget!QB_ROW_93250</vt:lpstr>
      <vt:lpstr>Budget!QB_ROW_94250</vt:lpstr>
      <vt:lpstr>Budget!QB_ROW_95250</vt:lpstr>
      <vt:lpstr>Budget!QB_ROW_96250</vt:lpstr>
      <vt:lpstr>Budget!QB_ROW_98250</vt:lpstr>
      <vt:lpstr>Budget!QB_ROW_99250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kemp</dc:creator>
  <cp:lastModifiedBy>gordon kemp</cp:lastModifiedBy>
  <cp:revision>4</cp:revision>
  <cp:lastPrinted>2025-01-21T19:48:36Z</cp:lastPrinted>
  <dcterms:created xsi:type="dcterms:W3CDTF">2024-01-16T06:51:00Z</dcterms:created>
  <dcterms:modified xsi:type="dcterms:W3CDTF">2025-01-27T14:41:38Z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DC966382592C4C2595C20A5034A8D53A</vt:lpwstr>
  </property>
  <property fmtid="{D5CDD505-2E9C-101B-9397-08002B2CF9AE}" pid="9" name="KSOProductBuildVer">
    <vt:lpwstr>1033-11.2.0.11219</vt:lpwstr>
  </property>
</Properties>
</file>